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E7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>
    <definedName name="_xlnm.Print_Area">'Лист1'!$A$1:$G$13</definedName>
    <definedName name="Z_7BA85150_E044_460E_85E7_F2912665E19A_.wvu.PrintArea" localSheetId="0" hidden="1">'Лист1'!$A$1:$G$13</definedName>
    <definedName name="Z_7BA85150_E044_460E_85E7_F2912665E19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'Лист1'!$A$1:$G$350</definedName>
  </definedNames>
  <calcPr fullCalcOnLoad="1"/>
</workbook>
</file>

<file path=xl/sharedStrings.xml><?xml version="1.0" encoding="utf-8"?>
<sst xmlns="http://schemas.openxmlformats.org/spreadsheetml/2006/main" count="1721" uniqueCount="309">
  <si>
    <t>Приложение 7</t>
  </si>
  <si>
    <t>к решению Совета депутатов</t>
  </si>
  <si>
    <t>муниципального образования</t>
  </si>
  <si>
    <t>"Кузоватовский район"</t>
  </si>
  <si>
    <t xml:space="preserve">Ведомственная структура расходов бюджета муниципального </t>
  </si>
  <si>
    <t>Наименование показателя</t>
  </si>
  <si>
    <t>Мин</t>
  </si>
  <si>
    <t>Рз</t>
  </si>
  <si>
    <t>Пр</t>
  </si>
  <si>
    <t>ЦС</t>
  </si>
  <si>
    <t>ВР</t>
  </si>
  <si>
    <t>Сумма, тыс. руб.</t>
  </si>
  <si>
    <t>Администрация муниципального образования "Кузоватовский район" Ульяновской области</t>
  </si>
  <si>
    <t>500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</si>
  <si>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</si>
  <si>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</si>
  <si>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</si>
  <si>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</si>
  <si>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121</t>
  </si>
  <si>
    <t>04</t>
  </si>
  <si>
    <t>122</t>
  </si>
  <si>
    <t>242</t>
  </si>
  <si>
    <t>244</t>
  </si>
  <si>
    <t>852</t>
  </si>
  <si>
    <t>11</t>
  </si>
  <si>
    <t>870</t>
  </si>
  <si>
    <t>13</t>
  </si>
  <si>
    <t>111</t>
  </si>
  <si>
    <t>112</t>
  </si>
  <si>
    <t>09</t>
  </si>
  <si>
    <t>05</t>
  </si>
  <si>
    <t>07</t>
  </si>
  <si>
    <t>10</t>
  </si>
  <si>
    <t>обл</t>
  </si>
  <si>
    <t>собств</t>
  </si>
  <si>
    <t>безв 207</t>
  </si>
  <si>
    <t>межб пос</t>
  </si>
  <si>
    <t>первонач. деф-т</t>
  </si>
  <si>
    <t>возврат 219</t>
  </si>
  <si>
    <t>бюджет</t>
  </si>
  <si>
    <t>Должно быть</t>
  </si>
  <si>
    <t>всего деф-т</t>
  </si>
  <si>
    <t>Разница</t>
  </si>
  <si>
    <t>0100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</si>
  <si>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</si>
  <si>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</si>
  <si>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</si>
  <si>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</si>
  <si>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</si>
  <si>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</si>
  <si>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</si>
  <si>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</si>
  <si>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</si>
  <si>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</si>
  <si>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</si>
  <si>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</si>
  <si>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0310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</si>
  <si>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</si>
  <si>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</si>
  <si>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</si>
  <si>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</si>
  <si>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</si>
  <si>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</si>
  <si>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</si>
  <si>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</si>
  <si>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</si>
  <si>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</si>
  <si>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</si>
  <si>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</si>
  <si>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</si>
  <si>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</si>
  <si>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</si>
  <si>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</si>
  <si>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</si>
  <si>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</si>
  <si>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</si>
  <si>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</si>
  <si>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</si>
  <si>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</si>
  <si>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</si>
  <si>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1100</t>
  </si>
  <si>
    <t>1102</t>
  </si>
  <si>
    <t>1105</t>
  </si>
  <si>
    <t>1400</t>
  </si>
  <si>
    <t>1401</t>
  </si>
  <si>
    <t>1403</t>
  </si>
  <si>
    <t>ВСЕГО</t>
  </si>
  <si>
    <t>от __.__.2015г. № __/__</t>
  </si>
  <si>
    <t>образования "Кузоватовский район" на 2016 год</t>
  </si>
  <si>
    <t>11 0 00 00000</t>
  </si>
  <si>
    <t>11 0 00 10020</t>
  </si>
  <si>
    <t>11 0 00 10010</t>
  </si>
  <si>
    <t>11 0 00 20010</t>
  </si>
  <si>
    <t>11 0 00 10050</t>
  </si>
  <si>
    <t>94 0 00 00000</t>
  </si>
  <si>
    <t>94 3 00 00000</t>
  </si>
  <si>
    <t>94 3 00 83110</t>
  </si>
  <si>
    <t>11 0 00 10130</t>
  </si>
  <si>
    <t>11 0 00 10140</t>
  </si>
  <si>
    <t>11 0 00 10150</t>
  </si>
  <si>
    <t>11 0 00 10110</t>
  </si>
  <si>
    <t>91 0 00 00000</t>
  </si>
  <si>
    <t>94 3 00 83100</t>
  </si>
  <si>
    <t>94 1 00 00000</t>
  </si>
  <si>
    <t>94 1 00 83010</t>
  </si>
  <si>
    <t>94 2 00 00000</t>
  </si>
  <si>
    <t>94 1 00 83030</t>
  </si>
  <si>
    <t>94 1 00 83040</t>
  </si>
  <si>
    <t>94 1 00 83050</t>
  </si>
  <si>
    <t>94 2 00 83060</t>
  </si>
  <si>
    <t>94 2 00 83070</t>
  </si>
  <si>
    <t>94 3 00 83120</t>
  </si>
  <si>
    <t>94 3 00 83130</t>
  </si>
  <si>
    <t>98 0 00 00000</t>
  </si>
  <si>
    <t>11 0 00 71010</t>
  </si>
  <si>
    <t>11 0 00 71020</t>
  </si>
  <si>
    <t>11 0 00 51200</t>
  </si>
  <si>
    <t>11 0 00 59300</t>
  </si>
  <si>
    <t>11 0 00 71100</t>
  </si>
  <si>
    <t>11 0 00 71320</t>
  </si>
  <si>
    <t>11 0 00 53910</t>
  </si>
  <si>
    <t>71 0 00 R0181</t>
  </si>
  <si>
    <t>71 0 00 00000</t>
  </si>
  <si>
    <t>71 0 00 R0182</t>
  </si>
  <si>
    <t>11 0 00 71110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</si>
  <si>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</si>
  <si>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</si>
  <si>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</si>
  <si>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</si>
  <si>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Мероприятия в рамках непрограммных направлений деятельности</t>
  </si>
  <si>
    <t>Обеспечение деятельности муниципальных органов Кузоватовского района</t>
  </si>
  <si>
    <t>Молодёжная политика</t>
  </si>
  <si>
    <t>Образование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</si>
  <si>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</si>
  <si>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</si>
  <si>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</si>
  <si>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</si>
  <si>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</si>
  <si>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</si>
  <si>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</si>
  <si>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</si>
  <si>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</si>
  <si>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</si>
  <si>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</si>
  <si>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</si>
  <si>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</si>
  <si>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</si>
  <si>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Муниципальная программа Кузоватовского района "Развитие физической культуры и спорта" на 2014-2016 годы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</si>
  <si>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</si>
  <si>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</si>
  <si>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</si>
  <si>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</si>
  <si>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Учреждения по обеспечению хозяйственного обслуживания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</si>
  <si>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</si>
  <si>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</si>
  <si>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Резервный фонд муниципального образования "Кузоватовский район"</t>
  </si>
  <si>
    <t>Резервные средства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</si>
  <si>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</si>
  <si>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</si>
  <si>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</si>
  <si>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</si>
  <si>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"Забота" на 2014-2018 годы в муниципальном образовании «Кузоватовский район"</t>
  </si>
  <si>
    <t>Подпрограмма «Повышение качества жизни граждан пожилого возраста»</t>
  </si>
  <si>
    <t>Обеспечение деятельности Совета ветеранов муниципального образования "Кузоватовский район"</t>
  </si>
  <si>
    <t>Учреждения в сфере гражданской защиты и пожарной безопасности</t>
  </si>
  <si>
    <t>Мероприятия по предупреждению и ликвидации последствий чрезвычайных ситуаций и стихийных бедствий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</si>
  <si>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</si>
  <si>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</si>
  <si>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Доплаты к пенсиям муниципальных служащих</t>
  </si>
  <si>
    <t>Иные пенсии, социальные доплаты к пенсиям</t>
  </si>
  <si>
    <t>Подпрограмма "Повышение качества жизни детей, семей с детьми»</t>
  </si>
  <si>
    <t>Предоставление мер социальной поддержки беременным женщинам</t>
  </si>
  <si>
    <t>Проведение акции "Помоги собраться в школу"</t>
  </si>
  <si>
    <t>Проведение акции "Новогодний подарок"</t>
  </si>
  <si>
    <t>Проведение прочих социально-значимых мероприятий</t>
  </si>
  <si>
    <t>Подпрограмма «Адресная поддержка населения»</t>
  </si>
  <si>
    <t>Оказание адресной поддержки гражданам находящимся в трудной жизненной ситуации</t>
  </si>
  <si>
    <t>Оказание адресной материальной помощи больным, страдающим почечной недостаточностью</t>
  </si>
  <si>
    <t>Проведение праздничных мероприятий в День Победы</t>
  </si>
  <si>
    <t>Муниципальная программа "Меры поддержки медицинских и фармацевтических работников, занятых на должностях в государственных учреждениях здравоохранения муниципального образования "Кузоватовский район""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</si>
  <si>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</si>
  <si>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</si>
  <si>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Осуществление отдельных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</si>
  <si>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</si>
  <si>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Субвенции на 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</si>
  <si>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</si>
  <si>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Проведение Всероссийской сельскохозяйственной переписи в 2016 году</t>
  </si>
  <si>
    <t>Субвенции на финансовое обеспечение расходных обязательств, связанных с организацией отлова и содержанием безнадзорных домашних животных</t>
  </si>
  <si>
    <t>Отчисления в фонд модернизации жилищно-коммунального комплекса Ульяновской области</t>
  </si>
  <si>
    <t>Субвенции на финансовое обеспечение расходного обязательства, связанного с установлением нормативов потребления населением твёрдого топлива</t>
  </si>
  <si>
    <t>Государственные программы Ульяновской области</t>
  </si>
  <si>
    <t>Субсидии на софинансирование мероприятий по улучшению жилищных условий граждан, проживающих в сельской местности, по федеральной целевой программе «Устойчивое развитие сельских территорий на 2014-2017 годы и на период до 2020 года»</t>
  </si>
  <si>
    <t>Субсидии на софинансирование мероприятий по улучшению жилищных условий молодых семей и молодых специалистов, проживающих в сельской местности, по федеральной целевой программе «Устойчивое развитие сельских территорий на 2014-2017 годы и на период до 2020 года»</t>
  </si>
  <si>
    <t>Субсидии гражданам на приобретение жилья</t>
  </si>
  <si>
    <t>Субвенции на 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</si>
  <si>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Муниципальное учреждение Финансовое управление администрации муниципального образования "Кузоватовский район" Ульяновской области</t>
  </si>
  <si>
    <t>514</t>
  </si>
  <si>
    <t>Иные межбюджетные трансферты</t>
  </si>
  <si>
    <t>540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</si>
  <si>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</si>
  <si>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</si>
  <si>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</si>
  <si>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</si>
  <si>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71 0 00 71310</t>
  </si>
  <si>
    <t>Субвенции на 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</si>
  <si>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>88 0 00 00000</t>
  </si>
  <si>
    <t>93 0 00 80010</t>
  </si>
  <si>
    <t>93 0 00 00000</t>
  </si>
  <si>
    <t>93 0 00 80030</t>
  </si>
  <si>
    <t>14</t>
  </si>
  <si>
    <t>11 0 00 10200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</si>
  <si>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«Кузоватовский район»"</t>
  </si>
  <si>
    <t>Дорожное хозяйство (дорожные фонды)</t>
  </si>
  <si>
    <t>Муниципальная программа Кузоватовского района "Развитие транспортной системы муниципального образования "Кузоватовский район" на 2015-2017 годы"</t>
  </si>
  <si>
    <t>Капитальный ремонт автомобильных дорог общего пользования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</si>
  <si>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</si>
  <si>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Содержание автомобильных дорог общего пользования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</si>
  <si>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</si>
  <si>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</si>
  <si>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</t>
  </si>
  <si>
    <t>Выравнивание бюджетной обеспеченности бюджетов поселений из муниципального фонда финансовой поддержки поселений</t>
  </si>
  <si>
    <t>Комитет по управлению муниципальным имуществом и земельным отношениям  администрации муниципального образования «Кузоватовский район» Ульяновской области</t>
  </si>
  <si>
    <t>515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</si>
  <si>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</si>
  <si>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11 0 00 10030</t>
  </si>
  <si>
    <t>Муниципальное учреждение Управление культуры администрации муниципального образования "Кузоватовский район"</t>
  </si>
  <si>
    <t>558</t>
  </si>
  <si>
    <t>Дополнительное образование детей</t>
  </si>
  <si>
    <t>11 0 00 14230</t>
  </si>
  <si>
    <t>Учреждения по внешкольной работе с детьми</t>
  </si>
  <si>
    <t>08</t>
  </si>
  <si>
    <t>Культура, кинематография</t>
  </si>
  <si>
    <t>Культура</t>
  </si>
  <si>
    <t>11 0 00 14400</t>
  </si>
  <si>
    <t>Учреждения культуры и мероприятия в сфере культуры и кинематографии</t>
  </si>
  <si>
    <t>11 0 00 14420</t>
  </si>
  <si>
    <t>Библиотеки</t>
  </si>
  <si>
    <t xml:space="preserve">Предоставление мер социальной поддержки работникам культуры </t>
  </si>
  <si>
    <t>94 2 00 83090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</si>
  <si>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</si>
  <si>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</si>
  <si>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11 0 00 14520</t>
  </si>
  <si>
    <t>11 0 00 71230</t>
  </si>
  <si>
    <t>Субсидии бюджетным учреждениям на иные цели</t>
  </si>
  <si>
    <t xml:space="preserve">Субвенции на финансовое обеспечение расходных обязательств, связанных с реализацией Закона Ульяновской области от 2 мая 2012 года 
№ 49-ЗО «О мерах социальной поддержки отдельных категорий молодых специалистов на территории Ульяновской области»
</t>
  </si>
  <si>
    <t>Муниципальное учреждение Управление образования администрации муниципального образования "Кузоватовский район" Ульяновской области</t>
  </si>
  <si>
    <t>573</t>
  </si>
  <si>
    <t>Дошкольное образование</t>
  </si>
  <si>
    <t>Детские дошкольные учреждения</t>
  </si>
  <si>
    <t>11 0 00 14200</t>
  </si>
  <si>
    <t>Субвенции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</si>
  <si>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71 0 00 71190</t>
  </si>
  <si>
    <t>02</t>
  </si>
  <si>
    <t>Общее образование</t>
  </si>
  <si>
    <t>Школы - детские сады, школы начальные, неполные средние и средние</t>
  </si>
  <si>
    <t>11 0 00 14210</t>
  </si>
  <si>
    <t>71 0 00 71140</t>
  </si>
  <si>
    <t>71 0 00 71150</t>
  </si>
  <si>
    <t>71 0 00 71160</t>
  </si>
  <si>
    <t>71 0 00 71170</t>
  </si>
  <si>
    <t>Стипендии</t>
  </si>
  <si>
    <t xml:space="preserve">11 0 00 14230 </t>
  </si>
  <si>
    <t>71 0 00 71200</t>
  </si>
  <si>
    <t>Субвенции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</si>
  <si>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Субвенции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</si>
  <si>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Субвенции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</si>
  <si>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Субвенции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</si>
  <si>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Субвенции на 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</t>
  </si>
  <si>
    <t>94 1 00 83020</t>
  </si>
  <si>
    <t>Организация бесплатного питания детей из малообеспеченных семей в общеобразовательных учреждениях</t>
  </si>
  <si>
    <t>95 0 00 00000</t>
  </si>
  <si>
    <t>95 1 00 00000</t>
  </si>
  <si>
    <t>95 2 00 00000</t>
  </si>
  <si>
    <t>95 3 00 00000</t>
  </si>
  <si>
    <t>95 4 00 00000</t>
  </si>
  <si>
    <t>95 5 00 00000</t>
  </si>
  <si>
    <t xml:space="preserve">Муниципальная программа «Развитие и модернизация образования в муниципальном образовании «Кузоватовский район» Ульяновской области на 2015-2018 годы»
</t>
  </si>
  <si>
    <t>Подпрограмма "Создание условий для сохранения и укрепления здоровья обучающихся, воспитанников"</t>
  </si>
  <si>
    <t>Подпрограмма "Создание условий по поддержке талантливых детей и молодёжи"</t>
  </si>
  <si>
    <t>Подпрограмма "Создание условий для развития системы воспитания детей и молодёжи"</t>
  </si>
  <si>
    <t>Подпрограмма "Создание условий для организации летнего отдыха"</t>
  </si>
  <si>
    <t>Подпрограмма "Кадровая политика"</t>
  </si>
  <si>
    <t>71 0 00 71180</t>
  </si>
  <si>
    <t>Субвенции на 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</si>
  <si>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Другие вопросы в области образования</t>
  </si>
  <si>
    <t>71 0 00 70950</t>
  </si>
  <si>
    <t>71 0 00 71230</t>
  </si>
  <si>
    <t>Охрана семьи и детства</t>
  </si>
  <si>
    <t>Субсидии на организацию оздоровления работников бюджетной сферы на территории Ульяновской области</t>
  </si>
  <si>
    <t>Субвенции на финансовое обеспечение расходных обязательств, связанных с реализацией Закона Ульяновской области от 2 мая 2012 года 
№ 49-ЗО «О мерах социальной поддержки отдельных категорий молодых специалистов на территории Ульяновской области»</t>
  </si>
  <si>
    <t>71 0 00 71040</t>
  </si>
  <si>
    <t>Субвенции на 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обучения</t>
  </si>
  <si>
    <t>Приобретение товаров, работ, услуг в пользу граждан в целях их социального обеспечения</t>
  </si>
  <si>
    <t>71 0 00 71050</t>
  </si>
  <si>
    <t>Субвенции на 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</si>
  <si>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Субвенции на финансовое обеспечение расходных обязательств, связанных с опекой и попечительством в отношении несовершеннолетних</t>
  </si>
  <si>
    <t>71 0 00 71060</t>
  </si>
  <si>
    <t>Иные выплаты населению</t>
  </si>
  <si>
    <t>71 0 00 71220</t>
  </si>
  <si>
    <t>Субвенции на 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</si>
  <si>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Итого по бюджету</t>
  </si>
  <si>
    <t>ост собств 2015</t>
  </si>
  <si>
    <t>ост безв 2015</t>
  </si>
  <si>
    <t>11 0 00 51440</t>
  </si>
  <si>
    <t>Комплектование книжных фондов библиотек муници-пальных образований и государственных библиотек горо-дов Москвы и Санкт-Петербурга</t>
  </si>
  <si>
    <t>71 0 00 70410</t>
  </si>
  <si>
    <t>Субсидии бюджетам муниципальных районов (городских округов) Ульяновской области в целях софинансирования расходов на выплату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</si>
  <si>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Молодежная политика</t>
  </si>
  <si>
    <t>Обеспечение выплат почётным гражданам Кузоватовского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</si>
</sst>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33" applyFont="1" applyAlignment="1">
      <alignment vertical="top" wrapText="1"/>
      <protection/>
    </xf>
    <xf numFmtId="0" fontId="2" fillId="0" borderId="0" xfId="33" applyFont="1">
      <alignment/>
      <protection/>
    </xf>
    <xf numFmtId="49" fontId="3" fillId="0" borderId="0" xfId="33" applyNumberFormat="1" applyFont="1" applyAlignment="1">
      <alignment horizontal="center" vertical="top" wrapText="1"/>
      <protection/>
    </xf>
    <xf numFmtId="0" fontId="1" fillId="0" borderId="0" xfId="33">
      <alignment/>
      <protection/>
    </xf>
    <xf numFmtId="0" fontId="5" fillId="0" borderId="0" xfId="33" applyFont="1">
      <alignment/>
      <protection/>
    </xf>
    <xf numFmtId="49" fontId="1" fillId="0" borderId="0" xfId="33" applyNumberFormat="1" applyAlignment="1">
      <alignment horizontal="center"/>
      <protection/>
    </xf>
    <xf numFmtId="49" fontId="6" fillId="0" borderId="0" xfId="33" applyNumberFormat="1" applyFont="1" applyAlignment="1">
      <alignment horizontal="center"/>
      <protection/>
    </xf>
    <xf numFmtId="0" fontId="6" fillId="0" borderId="0" xfId="33" applyFont="1">
      <alignment/>
      <protection/>
    </xf>
    <xf numFmtId="49" fontId="3" fillId="0" borderId="10" xfId="33" applyNumberFormat="1" applyFont="1" applyBorder="1" applyAlignment="1">
      <alignment vertical="top" wrapText="1"/>
      <protection/>
    </xf>
    <xf numFmtId="0" fontId="2" fillId="0" borderId="10" xfId="33" applyFont="1" applyBorder="1" applyAlignment="1">
      <alignment vertical="top" wrapText="1"/>
      <protection/>
    </xf>
    <xf numFmtId="2" fontId="3" fillId="0" borderId="10" xfId="33" applyNumberFormat="1" applyFont="1" applyBorder="1" applyAlignment="1">
      <alignment vertical="top" wrapText="1"/>
      <protection/>
    </xf>
    <xf numFmtId="49" fontId="2" fillId="0" borderId="0" xfId="33" applyNumberFormat="1" applyFont="1" applyAlignment="1">
      <alignment horizontal="center" vertical="top"/>
      <protection/>
    </xf>
    <xf numFmtId="49" fontId="3" fillId="0" borderId="0" xfId="33" applyNumberFormat="1" applyFont="1" applyAlignment="1">
      <alignment horizontal="center" vertical="top"/>
      <protection/>
    </xf>
    <xf numFmtId="49" fontId="3" fillId="0" borderId="10" xfId="33" applyNumberFormat="1" applyFont="1" applyBorder="1" applyAlignment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49" fontId="3" fillId="0" borderId="0" xfId="33" applyNumberFormat="1" applyFont="1" applyBorder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2" fillId="0" borderId="0" xfId="33" applyFont="1" applyAlignment="1">
      <alignment horizontal="right" vertical="top"/>
      <protection/>
    </xf>
    <xf numFmtId="0" fontId="3" fillId="0" borderId="0" xfId="33" applyNumberFormat="1" applyFont="1" applyAlignment="1">
      <alignment horizontal="right" vertical="top"/>
      <protection/>
    </xf>
    <xf numFmtId="0" fontId="3" fillId="0" borderId="10" xfId="33" applyNumberFormat="1" applyFont="1" applyBorder="1" applyAlignment="1">
      <alignment horizontal="right" vertical="top"/>
      <protection/>
    </xf>
    <xf numFmtId="0" fontId="3" fillId="0" borderId="10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2" fontId="0" fillId="0" borderId="0" xfId="0" applyNumberFormat="1" applyAlignment="1">
      <alignment/>
    </xf>
    <xf numFmtId="49" fontId="2" fillId="0" borderId="10" xfId="33" applyNumberFormat="1" applyFont="1" applyBorder="1" applyAlignment="1">
      <alignment horizontal="center" vertical="top"/>
      <protection/>
    </xf>
    <xf numFmtId="0" fontId="7" fillId="0" borderId="10" xfId="33" applyFont="1" applyBorder="1" applyAlignment="1">
      <alignment vertical="top" wrapText="1"/>
      <protection/>
    </xf>
    <xf numFmtId="49" fontId="7" fillId="0" borderId="10" xfId="33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0" xfId="33" applyFont="1">
      <alignment/>
      <protection/>
    </xf>
    <xf numFmtId="165" fontId="4" fillId="0" borderId="10" xfId="0" applyNumberFormat="1" applyFont="1" applyBorder="1" applyAlignment="1">
      <alignment horizontal="right" vertical="top"/>
    </xf>
    <xf numFmtId="165" fontId="5" fillId="0" borderId="0" xfId="33" applyNumberFormat="1" applyFont="1">
      <alignment/>
      <protection/>
    </xf>
    <xf numFmtId="165" fontId="0" fillId="0" borderId="0" xfId="0" applyNumberFormat="1" applyAlignment="1">
      <alignment/>
    </xf>
    <xf numFmtId="49" fontId="3" fillId="0" borderId="0" xfId="33" applyNumberFormat="1" applyFont="1" applyAlignment="1">
      <alignment horizontal="left" vertical="top"/>
      <protection/>
    </xf>
    <xf numFmtId="49" fontId="3" fillId="0" borderId="10" xfId="33" applyNumberFormat="1" applyFont="1" applyBorder="1" applyAlignment="1">
      <alignment horizontal="center" vertical="top" wrapText="1"/>
      <protection/>
    </xf>
    <xf numFmtId="0" fontId="3" fillId="0" borderId="10" xfId="33" applyNumberFormat="1" applyFont="1" applyBorder="1" applyAlignment="1">
      <alignment horizontal="center" vertical="top"/>
      <protection/>
    </xf>
    <xf numFmtId="49" fontId="4" fillId="0" borderId="10" xfId="33" applyNumberFormat="1" applyFont="1" applyBorder="1" applyAlignment="1">
      <alignment vertical="top" wrapText="1"/>
      <protection/>
    </xf>
    <xf numFmtId="49" fontId="4" fillId="0" borderId="10" xfId="33" applyNumberFormat="1" applyFont="1" applyBorder="1" applyAlignment="1">
      <alignment horizontal="center" vertical="top"/>
      <protection/>
    </xf>
    <xf numFmtId="0" fontId="4" fillId="0" borderId="10" xfId="33" applyNumberFormat="1" applyFont="1" applyBorder="1" applyAlignment="1">
      <alignment horizontal="right" vertical="top"/>
      <protection/>
    </xf>
    <xf numFmtId="0" fontId="4" fillId="0" borderId="10" xfId="33" applyNumberFormat="1" applyFont="1" applyFill="1" applyBorder="1" applyAlignment="1">
      <alignment horizontal="right" vertical="top"/>
      <protection/>
    </xf>
    <xf numFmtId="0" fontId="3" fillId="0" borderId="10" xfId="33" applyNumberFormat="1" applyFont="1" applyFill="1" applyBorder="1" applyAlignment="1">
      <alignment horizontal="right" vertical="top"/>
      <protection/>
    </xf>
    <xf numFmtId="0" fontId="4" fillId="0" borderId="10" xfId="33" applyNumberFormat="1" applyFont="1" applyFill="1" applyBorder="1" applyAlignment="1">
      <alignment vertical="top"/>
      <protection/>
    </xf>
    <xf numFmtId="0" fontId="3" fillId="0" borderId="10" xfId="33" applyNumberFormat="1" applyFont="1" applyFill="1" applyBorder="1" applyAlignment="1">
      <alignment vertical="top"/>
      <protection/>
    </xf>
    <xf numFmtId="165" fontId="4" fillId="0" borderId="10" xfId="33" applyNumberFormat="1" applyFont="1" applyFill="1" applyBorder="1" applyAlignment="1">
      <alignment vertical="top"/>
      <protection/>
    </xf>
    <xf numFmtId="165" fontId="2" fillId="0" borderId="10" xfId="33" applyNumberFormat="1" applyFont="1" applyFill="1" applyBorder="1" applyAlignment="1">
      <alignment vertical="top"/>
      <protection/>
    </xf>
    <xf numFmtId="0" fontId="2" fillId="0" borderId="10" xfId="33" applyFont="1" applyFill="1" applyBorder="1" applyAlignment="1">
      <alignment vertical="top"/>
      <protection/>
    </xf>
    <xf numFmtId="0" fontId="2" fillId="0" borderId="0" xfId="33" applyFont="1" applyBorder="1" applyAlignment="1">
      <alignment horizontal="center" vertical="top"/>
      <protection/>
    </xf>
    <xf numFmtId="0" fontId="5" fillId="0" borderId="0" xfId="33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 vertical="top"/>
      <protection/>
    </xf>
    <xf numFmtId="49" fontId="3" fillId="0" borderId="0" xfId="33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2"/>
  <sheetViews>
    <sheetView tabSelected="1" zoomScalePageLayoutView="0" workbookViewId="0" topLeftCell="A115">
      <selection activeCell="A122" sqref="A122"/>
    </sheetView>
  </sheetViews>
  <sheetFormatPr defaultColWidth="9.140625" defaultRowHeight="12.75"/>
  <cols>
    <col min="1" max="1" width="51.00390625" style="1" customWidth="1"/>
    <col min="2" max="2" width="6.8515625" style="12" customWidth="1"/>
    <col min="3" max="4" width="6.00390625" style="12" customWidth="1"/>
    <col min="5" max="5" width="13.8515625" style="12" customWidth="1"/>
    <col min="6" max="6" width="7.421875" style="12" customWidth="1"/>
    <col min="7" max="7" width="16.8515625" style="18" customWidth="1"/>
    <col min="8" max="9" width="12.421875" style="2" customWidth="1"/>
    <col min="10" max="10" width="12.8515625" style="2" customWidth="1"/>
    <col min="11" max="16384" width="9.140625" style="2" customWidth="1"/>
  </cols>
  <sheetData>
    <row r="1" ht="15">
      <c r="E1" s="33" t="s">
        <v>0</v>
      </c>
    </row>
    <row r="2" ht="15">
      <c r="E2" s="33" t="s">
        <v>1</v>
      </c>
    </row>
    <row r="3" ht="15">
      <c r="E3" s="33" t="s">
        <v>2</v>
      </c>
    </row>
    <row r="4" ht="15">
      <c r="E4" s="33" t="s">
        <v>3</v>
      </c>
    </row>
    <row r="5" ht="15">
      <c r="E5" s="33" t="s">
        <v>87</v>
      </c>
    </row>
    <row r="6" ht="15">
      <c r="E6" s="33"/>
    </row>
    <row r="7" spans="1:7" ht="15">
      <c r="A7" s="49" t="s">
        <v>4</v>
      </c>
      <c r="B7" s="49"/>
      <c r="C7" s="49"/>
      <c r="D7" s="49"/>
      <c r="E7" s="49"/>
      <c r="F7" s="49"/>
      <c r="G7" s="49"/>
    </row>
    <row r="8" spans="1:7" ht="15">
      <c r="A8" s="49" t="s">
        <v>88</v>
      </c>
      <c r="B8" s="49"/>
      <c r="C8" s="49"/>
      <c r="D8" s="49"/>
      <c r="E8" s="49"/>
      <c r="F8" s="49"/>
      <c r="G8" s="49"/>
    </row>
    <row r="9" spans="1:7" ht="13.5" customHeight="1">
      <c r="A9" s="3"/>
      <c r="B9" s="13"/>
      <c r="C9" s="13"/>
      <c r="D9" s="13"/>
      <c r="E9" s="13"/>
      <c r="G9" s="19"/>
    </row>
    <row r="10" spans="1:7" ht="15">
      <c r="A10" s="34" t="s">
        <v>5</v>
      </c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35" t="s">
        <v>11</v>
      </c>
    </row>
    <row r="11" spans="1:7" ht="30.75">
      <c r="A11" s="36" t="s">
        <v>12</v>
      </c>
      <c r="B11" s="37" t="s">
        <v>13</v>
      </c>
      <c r="C11" s="37"/>
      <c r="D11" s="37"/>
      <c r="E11" s="37"/>
      <c r="F11" s="37"/>
      <c r="G11" s="38">
        <f>SUM(G12,G61,G70,G79,G90,G94,G128)</f>
        <v>32859.965000000004</v>
      </c>
    </row>
    <row r="12" spans="1:7" ht="15">
      <c r="A12" s="9" t="s">
        <v>14</v>
      </c>
      <c r="B12" s="14" t="s">
        <v>13</v>
      </c>
      <c r="C12" s="14" t="s">
        <v>15</v>
      </c>
      <c r="D12" s="14"/>
      <c r="E12" s="14"/>
      <c r="F12" s="14"/>
      <c r="G12" s="20">
        <f>SUM(G13,G18,G30,G34)</f>
        <v>24843.256</v>
      </c>
    </row>
    <row r="13" spans="1:7" ht="62.25">
      <c r="A13" s="9" t="s">
        <v>16</v>
      </c>
      <c r="B13" s="14" t="s">
        <v>13</v>
      </c>
      <c r="C13" s="14" t="s">
        <v>15</v>
      </c>
      <c r="D13" s="14" t="s">
        <v>17</v>
      </c>
      <c r="E13" s="14"/>
      <c r="F13" s="14"/>
      <c r="G13" s="20">
        <f>SUM(G14)</f>
        <v>1140</v>
      </c>
    </row>
    <row r="14" spans="1:7" ht="30.75">
      <c r="A14" s="9" t="s">
        <v>129</v>
      </c>
      <c r="B14" s="14" t="s">
        <v>13</v>
      </c>
      <c r="C14" s="14" t="s">
        <v>15</v>
      </c>
      <c r="D14" s="14" t="s">
        <v>17</v>
      </c>
      <c r="E14" s="14" t="s">
        <v>89</v>
      </c>
      <c r="F14" s="14"/>
      <c r="G14" s="20">
        <f>SUM(G15)</f>
        <v>1140</v>
      </c>
    </row>
    <row r="15" spans="1:8" ht="30.75">
      <c r="A15" s="9" t="s">
        <v>130</v>
      </c>
      <c r="B15" s="14" t="s">
        <v>13</v>
      </c>
      <c r="C15" s="14" t="s">
        <v>15</v>
      </c>
      <c r="D15" s="14" t="s">
        <v>17</v>
      </c>
      <c r="E15" s="14" t="s">
        <v>90</v>
      </c>
      <c r="F15" s="14"/>
      <c r="G15" s="20">
        <f>SUM(G16:G17)</f>
        <v>1140</v>
      </c>
      <c r="H15" s="2">
        <f>SUM(G16:G17)</f>
        <v>1140</v>
      </c>
    </row>
    <row r="16" spans="1:7" ht="30.75">
      <c r="A16" s="9" t="s">
        <v>125</v>
      </c>
      <c r="B16" s="14" t="s">
        <v>13</v>
      </c>
      <c r="C16" s="14" t="s">
        <v>15</v>
      </c>
      <c r="D16" s="14" t="s">
        <v>17</v>
      </c>
      <c r="E16" s="14" t="s">
        <v>90</v>
      </c>
      <c r="F16" s="14" t="s">
        <v>18</v>
      </c>
      <c r="G16" s="20">
        <v>875</v>
      </c>
    </row>
    <row r="17" spans="1:7" ht="62.25">
      <c r="A17" s="9" t="s">
        <v>127</v>
      </c>
      <c r="B17" s="14" t="s">
        <v>13</v>
      </c>
      <c r="C17" s="14" t="s">
        <v>15</v>
      </c>
      <c r="D17" s="14" t="s">
        <v>17</v>
      </c>
      <c r="E17" s="14" t="s">
        <v>90</v>
      </c>
      <c r="F17" s="14" t="s">
        <v>128</v>
      </c>
      <c r="G17" s="20">
        <v>265</v>
      </c>
    </row>
    <row r="18" spans="1:7" ht="62.25">
      <c r="A18" s="10" t="s">
        <v>133</v>
      </c>
      <c r="B18" s="14" t="s">
        <v>13</v>
      </c>
      <c r="C18" s="14" t="s">
        <v>15</v>
      </c>
      <c r="D18" s="14" t="s">
        <v>19</v>
      </c>
      <c r="E18" s="14"/>
      <c r="F18" s="14"/>
      <c r="G18" s="20">
        <f>SUM(G19)</f>
        <v>15465</v>
      </c>
    </row>
    <row r="19" spans="1:7" ht="30.75">
      <c r="A19" s="9" t="s">
        <v>129</v>
      </c>
      <c r="B19" s="14" t="s">
        <v>13</v>
      </c>
      <c r="C19" s="14" t="s">
        <v>15</v>
      </c>
      <c r="D19" s="14" t="s">
        <v>19</v>
      </c>
      <c r="E19" s="14" t="s">
        <v>89</v>
      </c>
      <c r="F19" s="14"/>
      <c r="G19" s="20">
        <f>SUM(G20,G23)</f>
        <v>15465</v>
      </c>
    </row>
    <row r="20" spans="1:8" ht="46.5">
      <c r="A20" s="9" t="s">
        <v>151</v>
      </c>
      <c r="B20" s="14" t="s">
        <v>13</v>
      </c>
      <c r="C20" s="14" t="s">
        <v>15</v>
      </c>
      <c r="D20" s="14" t="s">
        <v>19</v>
      </c>
      <c r="E20" s="14" t="s">
        <v>91</v>
      </c>
      <c r="F20" s="14"/>
      <c r="G20" s="20">
        <f>SUM(G21:G22)</f>
        <v>1355</v>
      </c>
      <c r="H20" s="2">
        <f>SUM(G21:G22)</f>
        <v>1355</v>
      </c>
    </row>
    <row r="21" spans="1:7" ht="30.75">
      <c r="A21" s="9" t="s">
        <v>125</v>
      </c>
      <c r="B21" s="14" t="s">
        <v>13</v>
      </c>
      <c r="C21" s="14" t="s">
        <v>15</v>
      </c>
      <c r="D21" s="14" t="s">
        <v>19</v>
      </c>
      <c r="E21" s="14" t="s">
        <v>91</v>
      </c>
      <c r="F21" s="14" t="s">
        <v>18</v>
      </c>
      <c r="G21" s="20">
        <v>1040</v>
      </c>
    </row>
    <row r="22" spans="1:7" ht="62.25">
      <c r="A22" s="9" t="s">
        <v>127</v>
      </c>
      <c r="B22" s="14" t="s">
        <v>13</v>
      </c>
      <c r="C22" s="14" t="s">
        <v>15</v>
      </c>
      <c r="D22" s="14" t="s">
        <v>19</v>
      </c>
      <c r="E22" s="14" t="s">
        <v>91</v>
      </c>
      <c r="F22" s="14" t="s">
        <v>128</v>
      </c>
      <c r="G22" s="20">
        <v>315</v>
      </c>
    </row>
    <row r="23" spans="1:8" ht="30.75">
      <c r="A23" s="9" t="s">
        <v>130</v>
      </c>
      <c r="B23" s="14" t="s">
        <v>13</v>
      </c>
      <c r="C23" s="14" t="s">
        <v>15</v>
      </c>
      <c r="D23" s="14" t="s">
        <v>19</v>
      </c>
      <c r="E23" s="14" t="s">
        <v>90</v>
      </c>
      <c r="F23" s="14"/>
      <c r="G23" s="20">
        <f>SUM(G24:G29)</f>
        <v>14110</v>
      </c>
      <c r="H23" s="2">
        <f>SUM(G24,G26)</f>
        <v>13970</v>
      </c>
    </row>
    <row r="24" spans="1:7" ht="30.75">
      <c r="A24" s="9" t="s">
        <v>125</v>
      </c>
      <c r="B24" s="14" t="s">
        <v>13</v>
      </c>
      <c r="C24" s="14" t="s">
        <v>15</v>
      </c>
      <c r="D24" s="14" t="s">
        <v>19</v>
      </c>
      <c r="E24" s="14" t="s">
        <v>90</v>
      </c>
      <c r="F24" s="14" t="s">
        <v>18</v>
      </c>
      <c r="G24" s="20">
        <v>10730</v>
      </c>
    </row>
    <row r="25" spans="1:7" ht="46.5">
      <c r="A25" s="9" t="s">
        <v>126</v>
      </c>
      <c r="B25" s="14" t="s">
        <v>13</v>
      </c>
      <c r="C25" s="14" t="s">
        <v>15</v>
      </c>
      <c r="D25" s="14" t="s">
        <v>19</v>
      </c>
      <c r="E25" s="14" t="s">
        <v>90</v>
      </c>
      <c r="F25" s="14" t="s">
        <v>20</v>
      </c>
      <c r="G25" s="20">
        <v>2</v>
      </c>
    </row>
    <row r="26" spans="1:7" ht="62.25">
      <c r="A26" s="9" t="s">
        <v>127</v>
      </c>
      <c r="B26" s="14" t="s">
        <v>13</v>
      </c>
      <c r="C26" s="14" t="s">
        <v>15</v>
      </c>
      <c r="D26" s="14" t="s">
        <v>19</v>
      </c>
      <c r="E26" s="14" t="s">
        <v>90</v>
      </c>
      <c r="F26" s="14" t="s">
        <v>128</v>
      </c>
      <c r="G26" s="20">
        <v>3240</v>
      </c>
    </row>
    <row r="27" spans="1:7" ht="30.75">
      <c r="A27" s="10" t="s">
        <v>149</v>
      </c>
      <c r="B27" s="14" t="s">
        <v>13</v>
      </c>
      <c r="C27" s="14" t="s">
        <v>15</v>
      </c>
      <c r="D27" s="14" t="s">
        <v>19</v>
      </c>
      <c r="E27" s="14" t="s">
        <v>90</v>
      </c>
      <c r="F27" s="14" t="s">
        <v>21</v>
      </c>
      <c r="G27" s="20">
        <v>13</v>
      </c>
    </row>
    <row r="28" spans="1:7" ht="46.5">
      <c r="A28" s="10" t="s">
        <v>148</v>
      </c>
      <c r="B28" s="14" t="s">
        <v>13</v>
      </c>
      <c r="C28" s="14" t="s">
        <v>15</v>
      </c>
      <c r="D28" s="14" t="s">
        <v>19</v>
      </c>
      <c r="E28" s="14" t="s">
        <v>90</v>
      </c>
      <c r="F28" s="14" t="s">
        <v>22</v>
      </c>
      <c r="G28" s="20">
        <v>100</v>
      </c>
    </row>
    <row r="29" spans="1:7" ht="15">
      <c r="A29" s="10" t="s">
        <v>150</v>
      </c>
      <c r="B29" s="14" t="s">
        <v>13</v>
      </c>
      <c r="C29" s="14" t="s">
        <v>15</v>
      </c>
      <c r="D29" s="14" t="s">
        <v>19</v>
      </c>
      <c r="E29" s="14" t="s">
        <v>90</v>
      </c>
      <c r="F29" s="14" t="s">
        <v>23</v>
      </c>
      <c r="G29" s="20">
        <v>25</v>
      </c>
    </row>
    <row r="30" spans="1:7" ht="15">
      <c r="A30" s="10" t="s">
        <v>135</v>
      </c>
      <c r="B30" s="14" t="s">
        <v>13</v>
      </c>
      <c r="C30" s="14" t="s">
        <v>15</v>
      </c>
      <c r="D30" s="14" t="s">
        <v>24</v>
      </c>
      <c r="E30" s="14"/>
      <c r="F30" s="14"/>
      <c r="G30" s="20">
        <f>SUM(G31)</f>
        <v>100</v>
      </c>
    </row>
    <row r="31" spans="1:7" ht="30.75">
      <c r="A31" s="9" t="s">
        <v>129</v>
      </c>
      <c r="B31" s="14" t="s">
        <v>13</v>
      </c>
      <c r="C31" s="14" t="s">
        <v>15</v>
      </c>
      <c r="D31" s="14" t="s">
        <v>24</v>
      </c>
      <c r="E31" s="14" t="s">
        <v>89</v>
      </c>
      <c r="F31" s="14"/>
      <c r="G31" s="20">
        <f>SUM(G32)</f>
        <v>100</v>
      </c>
    </row>
    <row r="32" spans="1:7" ht="30.75">
      <c r="A32" s="9" t="s">
        <v>155</v>
      </c>
      <c r="B32" s="14" t="s">
        <v>13</v>
      </c>
      <c r="C32" s="14" t="s">
        <v>15</v>
      </c>
      <c r="D32" s="14" t="s">
        <v>24</v>
      </c>
      <c r="E32" s="14" t="s">
        <v>92</v>
      </c>
      <c r="F32" s="14"/>
      <c r="G32" s="20">
        <f>SUM(G33)</f>
        <v>100</v>
      </c>
    </row>
    <row r="33" spans="1:7" ht="15">
      <c r="A33" s="9" t="s">
        <v>156</v>
      </c>
      <c r="B33" s="14" t="s">
        <v>13</v>
      </c>
      <c r="C33" s="14" t="s">
        <v>15</v>
      </c>
      <c r="D33" s="14" t="s">
        <v>24</v>
      </c>
      <c r="E33" s="14" t="s">
        <v>92</v>
      </c>
      <c r="F33" s="14" t="s">
        <v>25</v>
      </c>
      <c r="G33" s="20">
        <v>100</v>
      </c>
    </row>
    <row r="34" spans="1:7" ht="15">
      <c r="A34" s="10" t="s">
        <v>134</v>
      </c>
      <c r="B34" s="14" t="s">
        <v>13</v>
      </c>
      <c r="C34" s="14" t="s">
        <v>15</v>
      </c>
      <c r="D34" s="14" t="s">
        <v>26</v>
      </c>
      <c r="E34" s="14"/>
      <c r="F34" s="14"/>
      <c r="G34" s="20">
        <f>SUM(G35,G57)</f>
        <v>8138.256</v>
      </c>
    </row>
    <row r="35" spans="1:7" ht="30.75">
      <c r="A35" s="9" t="s">
        <v>129</v>
      </c>
      <c r="B35" s="14" t="s">
        <v>13</v>
      </c>
      <c r="C35" s="14" t="s">
        <v>15</v>
      </c>
      <c r="D35" s="14" t="s">
        <v>26</v>
      </c>
      <c r="E35" s="14" t="s">
        <v>89</v>
      </c>
      <c r="F35" s="14"/>
      <c r="G35" s="20">
        <f>SUM(G36,G43,G45,G48,G51,G54)</f>
        <v>8088.256</v>
      </c>
    </row>
    <row r="36" spans="1:8" ht="30.75">
      <c r="A36" s="9" t="s">
        <v>152</v>
      </c>
      <c r="B36" s="14" t="s">
        <v>13</v>
      </c>
      <c r="C36" s="14" t="s">
        <v>15</v>
      </c>
      <c r="D36" s="14" t="s">
        <v>26</v>
      </c>
      <c r="E36" s="14" t="s">
        <v>93</v>
      </c>
      <c r="F36" s="14"/>
      <c r="G36" s="20">
        <f>SUM(G37:G42)</f>
        <v>6530</v>
      </c>
      <c r="H36" s="2">
        <f>SUM(G37,G39)</f>
        <v>4275</v>
      </c>
    </row>
    <row r="37" spans="1:7" ht="15">
      <c r="A37" s="9" t="s">
        <v>153</v>
      </c>
      <c r="B37" s="14" t="s">
        <v>13</v>
      </c>
      <c r="C37" s="14" t="s">
        <v>15</v>
      </c>
      <c r="D37" s="14" t="s">
        <v>26</v>
      </c>
      <c r="E37" s="14" t="s">
        <v>93</v>
      </c>
      <c r="F37" s="14" t="s">
        <v>27</v>
      </c>
      <c r="G37" s="20">
        <v>3285</v>
      </c>
    </row>
    <row r="38" spans="1:7" ht="30.75">
      <c r="A38" s="9" t="s">
        <v>154</v>
      </c>
      <c r="B38" s="14" t="s">
        <v>13</v>
      </c>
      <c r="C38" s="14" t="s">
        <v>15</v>
      </c>
      <c r="D38" s="14" t="s">
        <v>26</v>
      </c>
      <c r="E38" s="14" t="s">
        <v>93</v>
      </c>
      <c r="F38" s="14" t="s">
        <v>28</v>
      </c>
      <c r="G38" s="20">
        <v>1</v>
      </c>
    </row>
    <row r="39" spans="1:7" ht="62.25">
      <c r="A39" s="9" t="s">
        <v>157</v>
      </c>
      <c r="B39" s="14" t="s">
        <v>13</v>
      </c>
      <c r="C39" s="14" t="s">
        <v>15</v>
      </c>
      <c r="D39" s="14" t="s">
        <v>26</v>
      </c>
      <c r="E39" s="14" t="s">
        <v>93</v>
      </c>
      <c r="F39" s="14" t="s">
        <v>158</v>
      </c>
      <c r="G39" s="20">
        <v>990</v>
      </c>
    </row>
    <row r="40" spans="1:7" ht="30.75">
      <c r="A40" s="10" t="s">
        <v>149</v>
      </c>
      <c r="B40" s="14" t="s">
        <v>13</v>
      </c>
      <c r="C40" s="14" t="s">
        <v>15</v>
      </c>
      <c r="D40" s="14" t="s">
        <v>26</v>
      </c>
      <c r="E40" s="14" t="s">
        <v>93</v>
      </c>
      <c r="F40" s="14" t="s">
        <v>21</v>
      </c>
      <c r="G40" s="20">
        <f>264+290</f>
        <v>554</v>
      </c>
    </row>
    <row r="41" spans="1:7" ht="46.5">
      <c r="A41" s="10" t="s">
        <v>148</v>
      </c>
      <c r="B41" s="14" t="s">
        <v>13</v>
      </c>
      <c r="C41" s="14" t="s">
        <v>15</v>
      </c>
      <c r="D41" s="14" t="s">
        <v>26</v>
      </c>
      <c r="E41" s="14" t="s">
        <v>93</v>
      </c>
      <c r="F41" s="14" t="s">
        <v>22</v>
      </c>
      <c r="G41" s="20">
        <v>1640</v>
      </c>
    </row>
    <row r="42" spans="1:7" ht="15">
      <c r="A42" s="10" t="s">
        <v>150</v>
      </c>
      <c r="B42" s="14" t="s">
        <v>13</v>
      </c>
      <c r="C42" s="14" t="s">
        <v>15</v>
      </c>
      <c r="D42" s="14" t="s">
        <v>26</v>
      </c>
      <c r="E42" s="14" t="s">
        <v>93</v>
      </c>
      <c r="F42" s="14" t="s">
        <v>23</v>
      </c>
      <c r="G42" s="20">
        <v>60</v>
      </c>
    </row>
    <row r="43" spans="1:7" ht="62.25">
      <c r="A43" s="9" t="s">
        <v>182</v>
      </c>
      <c r="B43" s="14" t="s">
        <v>13</v>
      </c>
      <c r="C43" s="14" t="s">
        <v>15</v>
      </c>
      <c r="D43" s="14" t="s">
        <v>26</v>
      </c>
      <c r="E43" s="14" t="s">
        <v>116</v>
      </c>
      <c r="F43" s="14"/>
      <c r="G43" s="20">
        <f>SUM(G44)</f>
        <v>8.3</v>
      </c>
    </row>
    <row r="44" spans="1:7" ht="46.5">
      <c r="A44" s="10" t="s">
        <v>148</v>
      </c>
      <c r="B44" s="14" t="s">
        <v>13</v>
      </c>
      <c r="C44" s="14" t="s">
        <v>15</v>
      </c>
      <c r="D44" s="14" t="s">
        <v>26</v>
      </c>
      <c r="E44" s="14" t="s">
        <v>116</v>
      </c>
      <c r="F44" s="14" t="s">
        <v>22</v>
      </c>
      <c r="G44" s="20">
        <v>8.3</v>
      </c>
    </row>
    <row r="45" spans="1:7" ht="124.5">
      <c r="A45" s="11" t="s">
        <v>183</v>
      </c>
      <c r="B45" s="14" t="s">
        <v>13</v>
      </c>
      <c r="C45" s="14" t="s">
        <v>15</v>
      </c>
      <c r="D45" s="14" t="s">
        <v>26</v>
      </c>
      <c r="E45" s="14" t="s">
        <v>117</v>
      </c>
      <c r="F45" s="14"/>
      <c r="G45" s="20">
        <f>SUM(G46:G47)</f>
        <v>740.7</v>
      </c>
    </row>
    <row r="46" spans="1:7" ht="30.75">
      <c r="A46" s="9" t="s">
        <v>125</v>
      </c>
      <c r="B46" s="14" t="s">
        <v>13</v>
      </c>
      <c r="C46" s="14" t="s">
        <v>15</v>
      </c>
      <c r="D46" s="14" t="s">
        <v>26</v>
      </c>
      <c r="E46" s="14" t="s">
        <v>117</v>
      </c>
      <c r="F46" s="14" t="s">
        <v>18</v>
      </c>
      <c r="G46" s="20">
        <v>568.9</v>
      </c>
    </row>
    <row r="47" spans="1:7" ht="62.25">
      <c r="A47" s="9" t="s">
        <v>127</v>
      </c>
      <c r="B47" s="14" t="s">
        <v>13</v>
      </c>
      <c r="C47" s="14" t="s">
        <v>15</v>
      </c>
      <c r="D47" s="14" t="s">
        <v>26</v>
      </c>
      <c r="E47" s="14" t="s">
        <v>117</v>
      </c>
      <c r="F47" s="14" t="s">
        <v>128</v>
      </c>
      <c r="G47" s="20">
        <v>171.8</v>
      </c>
    </row>
    <row r="48" spans="1:7" ht="78">
      <c r="A48" s="9" t="s">
        <v>184</v>
      </c>
      <c r="B48" s="14" t="s">
        <v>13</v>
      </c>
      <c r="C48" s="14" t="s">
        <v>15</v>
      </c>
      <c r="D48" s="14" t="s">
        <v>26</v>
      </c>
      <c r="E48" s="14" t="s">
        <v>114</v>
      </c>
      <c r="F48" s="14"/>
      <c r="G48" s="20">
        <f>SUM(G49:G50)</f>
        <v>543</v>
      </c>
    </row>
    <row r="49" spans="1:7" ht="30.75">
      <c r="A49" s="9" t="s">
        <v>125</v>
      </c>
      <c r="B49" s="14" t="s">
        <v>13</v>
      </c>
      <c r="C49" s="14" t="s">
        <v>15</v>
      </c>
      <c r="D49" s="14" t="s">
        <v>26</v>
      </c>
      <c r="E49" s="14" t="s">
        <v>114</v>
      </c>
      <c r="F49" s="14" t="s">
        <v>18</v>
      </c>
      <c r="G49" s="20">
        <v>417</v>
      </c>
    </row>
    <row r="50" spans="1:7" ht="62.25">
      <c r="A50" s="9" t="s">
        <v>127</v>
      </c>
      <c r="B50" s="14" t="s">
        <v>13</v>
      </c>
      <c r="C50" s="14" t="s">
        <v>15</v>
      </c>
      <c r="D50" s="14" t="s">
        <v>26</v>
      </c>
      <c r="E50" s="14" t="s">
        <v>114</v>
      </c>
      <c r="F50" s="14" t="s">
        <v>128</v>
      </c>
      <c r="G50" s="20">
        <v>126</v>
      </c>
    </row>
    <row r="51" spans="1:7" ht="124.5">
      <c r="A51" s="11" t="s">
        <v>185</v>
      </c>
      <c r="B51" s="14" t="s">
        <v>13</v>
      </c>
      <c r="C51" s="14" t="s">
        <v>15</v>
      </c>
      <c r="D51" s="14" t="s">
        <v>26</v>
      </c>
      <c r="E51" s="14" t="s">
        <v>115</v>
      </c>
      <c r="F51" s="14"/>
      <c r="G51" s="20">
        <f>SUM(G52:G53)</f>
        <v>3.456</v>
      </c>
    </row>
    <row r="52" spans="1:7" ht="30.75">
      <c r="A52" s="9" t="s">
        <v>125</v>
      </c>
      <c r="B52" s="14" t="s">
        <v>13</v>
      </c>
      <c r="C52" s="14" t="s">
        <v>15</v>
      </c>
      <c r="D52" s="14" t="s">
        <v>26</v>
      </c>
      <c r="E52" s="14" t="s">
        <v>115</v>
      </c>
      <c r="F52" s="14" t="s">
        <v>18</v>
      </c>
      <c r="G52" s="20">
        <v>2.654</v>
      </c>
    </row>
    <row r="53" spans="1:7" ht="62.25">
      <c r="A53" s="9" t="s">
        <v>127</v>
      </c>
      <c r="B53" s="14" t="s">
        <v>13</v>
      </c>
      <c r="C53" s="14" t="s">
        <v>15</v>
      </c>
      <c r="D53" s="14" t="s">
        <v>26</v>
      </c>
      <c r="E53" s="14" t="s">
        <v>115</v>
      </c>
      <c r="F53" s="14" t="s">
        <v>128</v>
      </c>
      <c r="G53" s="20">
        <v>0.802</v>
      </c>
    </row>
    <row r="54" spans="1:7" ht="124.5">
      <c r="A54" s="11" t="s">
        <v>194</v>
      </c>
      <c r="B54" s="14" t="s">
        <v>13</v>
      </c>
      <c r="C54" s="14" t="s">
        <v>15</v>
      </c>
      <c r="D54" s="14" t="s">
        <v>26</v>
      </c>
      <c r="E54" s="14" t="s">
        <v>119</v>
      </c>
      <c r="F54" s="14"/>
      <c r="G54" s="20">
        <f>SUM(G55:G56)</f>
        <v>262.8</v>
      </c>
    </row>
    <row r="55" spans="1:7" ht="30.75">
      <c r="A55" s="9" t="s">
        <v>125</v>
      </c>
      <c r="B55" s="14" t="s">
        <v>13</v>
      </c>
      <c r="C55" s="14" t="s">
        <v>15</v>
      </c>
      <c r="D55" s="14" t="s">
        <v>26</v>
      </c>
      <c r="E55" s="14" t="s">
        <v>119</v>
      </c>
      <c r="F55" s="14" t="s">
        <v>18</v>
      </c>
      <c r="G55" s="20">
        <v>201.8</v>
      </c>
    </row>
    <row r="56" spans="1:7" ht="62.25">
      <c r="A56" s="9" t="s">
        <v>127</v>
      </c>
      <c r="B56" s="14" t="s">
        <v>13</v>
      </c>
      <c r="C56" s="14" t="s">
        <v>15</v>
      </c>
      <c r="D56" s="14" t="s">
        <v>26</v>
      </c>
      <c r="E56" s="14" t="s">
        <v>119</v>
      </c>
      <c r="F56" s="14" t="s">
        <v>128</v>
      </c>
      <c r="G56" s="20">
        <v>61</v>
      </c>
    </row>
    <row r="57" spans="1:7" ht="46.5">
      <c r="A57" s="9" t="s">
        <v>161</v>
      </c>
      <c r="B57" s="14" t="s">
        <v>13</v>
      </c>
      <c r="C57" s="14" t="s">
        <v>15</v>
      </c>
      <c r="D57" s="14" t="s">
        <v>26</v>
      </c>
      <c r="E57" s="14" t="s">
        <v>94</v>
      </c>
      <c r="F57" s="14"/>
      <c r="G57" s="20">
        <f>SUM(G58)</f>
        <v>50</v>
      </c>
    </row>
    <row r="58" spans="1:7" ht="30.75">
      <c r="A58" s="9" t="s">
        <v>162</v>
      </c>
      <c r="B58" s="14" t="s">
        <v>13</v>
      </c>
      <c r="C58" s="14" t="s">
        <v>15</v>
      </c>
      <c r="D58" s="14" t="s">
        <v>26</v>
      </c>
      <c r="E58" s="14" t="s">
        <v>95</v>
      </c>
      <c r="F58" s="14"/>
      <c r="G58" s="20">
        <f>SUM(G59)</f>
        <v>50</v>
      </c>
    </row>
    <row r="59" spans="1:7" ht="46.5">
      <c r="A59" s="9" t="s">
        <v>163</v>
      </c>
      <c r="B59" s="14" t="s">
        <v>13</v>
      </c>
      <c r="C59" s="14" t="s">
        <v>15</v>
      </c>
      <c r="D59" s="14" t="s">
        <v>26</v>
      </c>
      <c r="E59" s="14" t="s">
        <v>96</v>
      </c>
      <c r="F59" s="14"/>
      <c r="G59" s="20">
        <f>SUM(G60)</f>
        <v>50</v>
      </c>
    </row>
    <row r="60" spans="1:7" ht="46.5">
      <c r="A60" s="10" t="s">
        <v>148</v>
      </c>
      <c r="B60" s="14" t="s">
        <v>13</v>
      </c>
      <c r="C60" s="14" t="s">
        <v>15</v>
      </c>
      <c r="D60" s="14" t="s">
        <v>26</v>
      </c>
      <c r="E60" s="14" t="s">
        <v>96</v>
      </c>
      <c r="F60" s="14" t="s">
        <v>22</v>
      </c>
      <c r="G60" s="20">
        <v>50</v>
      </c>
    </row>
    <row r="61" spans="1:7" ht="30.75">
      <c r="A61" s="10" t="s">
        <v>136</v>
      </c>
      <c r="B61" s="14" t="s">
        <v>13</v>
      </c>
      <c r="C61" s="14" t="s">
        <v>17</v>
      </c>
      <c r="D61" s="14"/>
      <c r="E61" s="14"/>
      <c r="F61" s="14"/>
      <c r="G61" s="20">
        <f>SUM(G62)</f>
        <v>1073.5</v>
      </c>
    </row>
    <row r="62" spans="1:7" ht="46.5">
      <c r="A62" s="9" t="s">
        <v>160</v>
      </c>
      <c r="B62" s="14" t="s">
        <v>13</v>
      </c>
      <c r="C62" s="14" t="s">
        <v>17</v>
      </c>
      <c r="D62" s="14" t="s">
        <v>29</v>
      </c>
      <c r="E62" s="14"/>
      <c r="F62" s="14"/>
      <c r="G62" s="20">
        <f>SUM(G63)</f>
        <v>1073.5</v>
      </c>
    </row>
    <row r="63" spans="1:7" ht="30.75">
      <c r="A63" s="9" t="s">
        <v>129</v>
      </c>
      <c r="B63" s="14" t="s">
        <v>13</v>
      </c>
      <c r="C63" s="14" t="s">
        <v>17</v>
      </c>
      <c r="D63" s="14" t="s">
        <v>29</v>
      </c>
      <c r="E63" s="14" t="s">
        <v>89</v>
      </c>
      <c r="F63" s="14"/>
      <c r="G63" s="20">
        <f>SUM(G64,G67)</f>
        <v>1073.5</v>
      </c>
    </row>
    <row r="64" spans="1:8" ht="30.75">
      <c r="A64" s="9" t="s">
        <v>164</v>
      </c>
      <c r="B64" s="14" t="s">
        <v>13</v>
      </c>
      <c r="C64" s="14" t="s">
        <v>17</v>
      </c>
      <c r="D64" s="14" t="s">
        <v>29</v>
      </c>
      <c r="E64" s="14" t="s">
        <v>97</v>
      </c>
      <c r="F64" s="14"/>
      <c r="G64" s="20">
        <f>SUM(G65:G66)</f>
        <v>975</v>
      </c>
      <c r="H64" s="2">
        <f>SUM(G65:G66)</f>
        <v>975</v>
      </c>
    </row>
    <row r="65" spans="1:10" ht="15">
      <c r="A65" s="9" t="s">
        <v>153</v>
      </c>
      <c r="B65" s="14" t="s">
        <v>13</v>
      </c>
      <c r="C65" s="14" t="s">
        <v>17</v>
      </c>
      <c r="D65" s="14" t="s">
        <v>29</v>
      </c>
      <c r="E65" s="14" t="s">
        <v>97</v>
      </c>
      <c r="F65" s="15">
        <v>111</v>
      </c>
      <c r="G65" s="21">
        <v>750</v>
      </c>
      <c r="H65"/>
      <c r="I65"/>
      <c r="J65"/>
    </row>
    <row r="66" spans="1:10" ht="62.25">
      <c r="A66" s="9" t="s">
        <v>157</v>
      </c>
      <c r="B66" s="14" t="s">
        <v>13</v>
      </c>
      <c r="C66" s="14" t="s">
        <v>17</v>
      </c>
      <c r="D66" s="14" t="s">
        <v>29</v>
      </c>
      <c r="E66" s="14" t="s">
        <v>97</v>
      </c>
      <c r="F66" s="15">
        <v>119</v>
      </c>
      <c r="G66" s="21">
        <v>225</v>
      </c>
      <c r="H66"/>
      <c r="I66"/>
      <c r="J66"/>
    </row>
    <row r="67" spans="1:10" ht="46.5">
      <c r="A67" s="10" t="s">
        <v>165</v>
      </c>
      <c r="B67" s="14" t="s">
        <v>13</v>
      </c>
      <c r="C67" s="14" t="s">
        <v>17</v>
      </c>
      <c r="D67" s="14" t="s">
        <v>29</v>
      </c>
      <c r="E67" s="14" t="s">
        <v>98</v>
      </c>
      <c r="F67" s="15"/>
      <c r="G67" s="21">
        <f>SUM(G68:G69)</f>
        <v>98.5</v>
      </c>
      <c r="H67"/>
      <c r="I67"/>
      <c r="J67"/>
    </row>
    <row r="68" spans="1:10" ht="30.75">
      <c r="A68" s="10" t="s">
        <v>149</v>
      </c>
      <c r="B68" s="14" t="s">
        <v>13</v>
      </c>
      <c r="C68" s="14" t="s">
        <v>17</v>
      </c>
      <c r="D68" s="14" t="s">
        <v>29</v>
      </c>
      <c r="E68" s="14" t="s">
        <v>98</v>
      </c>
      <c r="F68" s="15">
        <v>242</v>
      </c>
      <c r="G68" s="21">
        <v>50</v>
      </c>
      <c r="H68"/>
      <c r="I68"/>
      <c r="J68"/>
    </row>
    <row r="69" spans="1:10" ht="46.5">
      <c r="A69" s="10" t="s">
        <v>148</v>
      </c>
      <c r="B69" s="14" t="s">
        <v>13</v>
      </c>
      <c r="C69" s="14" t="s">
        <v>17</v>
      </c>
      <c r="D69" s="14" t="s">
        <v>29</v>
      </c>
      <c r="E69" s="14" t="s">
        <v>98</v>
      </c>
      <c r="F69" s="15">
        <v>244</v>
      </c>
      <c r="G69" s="21">
        <v>48.5</v>
      </c>
      <c r="H69"/>
      <c r="I69"/>
      <c r="J69"/>
    </row>
    <row r="70" spans="1:10" ht="15">
      <c r="A70" s="10" t="s">
        <v>137</v>
      </c>
      <c r="B70" s="14" t="s">
        <v>13</v>
      </c>
      <c r="C70" s="14" t="s">
        <v>19</v>
      </c>
      <c r="D70" s="14"/>
      <c r="E70" s="14"/>
      <c r="F70" s="15"/>
      <c r="G70" s="21">
        <f>SUM(G71)</f>
        <v>2325.482</v>
      </c>
      <c r="H70"/>
      <c r="I70"/>
      <c r="J70"/>
    </row>
    <row r="71" spans="1:10" ht="15">
      <c r="A71" s="10" t="s">
        <v>138</v>
      </c>
      <c r="B71" s="14" t="s">
        <v>13</v>
      </c>
      <c r="C71" s="14" t="s">
        <v>19</v>
      </c>
      <c r="D71" s="14" t="s">
        <v>30</v>
      </c>
      <c r="E71" s="15"/>
      <c r="F71" s="15"/>
      <c r="G71" s="21">
        <f>SUM(G72)</f>
        <v>2325.482</v>
      </c>
      <c r="H71"/>
      <c r="I71"/>
      <c r="J71"/>
    </row>
    <row r="72" spans="1:10" ht="30.75">
      <c r="A72" s="9" t="s">
        <v>129</v>
      </c>
      <c r="B72" s="14" t="s">
        <v>13</v>
      </c>
      <c r="C72" s="14" t="s">
        <v>19</v>
      </c>
      <c r="D72" s="14" t="s">
        <v>30</v>
      </c>
      <c r="E72" s="14" t="s">
        <v>89</v>
      </c>
      <c r="F72" s="15"/>
      <c r="G72" s="21">
        <f>SUM(G73,G75,G77)</f>
        <v>2325.482</v>
      </c>
      <c r="H72"/>
      <c r="I72"/>
      <c r="J72"/>
    </row>
    <row r="73" spans="1:10" ht="46.5">
      <c r="A73" s="10" t="s">
        <v>166</v>
      </c>
      <c r="B73" s="14" t="s">
        <v>13</v>
      </c>
      <c r="C73" s="14" t="s">
        <v>19</v>
      </c>
      <c r="D73" s="14" t="s">
        <v>30</v>
      </c>
      <c r="E73" s="15" t="s">
        <v>99</v>
      </c>
      <c r="F73" s="15"/>
      <c r="G73" s="21">
        <f>SUM(G74)</f>
        <v>1680</v>
      </c>
      <c r="H73"/>
      <c r="I73"/>
      <c r="J73"/>
    </row>
    <row r="74" spans="1:10" ht="64.5" customHeight="1">
      <c r="A74" s="10" t="s">
        <v>167</v>
      </c>
      <c r="B74" s="14" t="s">
        <v>13</v>
      </c>
      <c r="C74" s="14" t="s">
        <v>19</v>
      </c>
      <c r="D74" s="14" t="s">
        <v>30</v>
      </c>
      <c r="E74" s="15" t="s">
        <v>99</v>
      </c>
      <c r="F74" s="15">
        <v>611</v>
      </c>
      <c r="G74" s="21">
        <v>1680</v>
      </c>
      <c r="H74">
        <f>1250+380</f>
        <v>1630</v>
      </c>
      <c r="I74"/>
      <c r="J74"/>
    </row>
    <row r="75" spans="1:10" ht="30.75">
      <c r="A75" s="10" t="s">
        <v>186</v>
      </c>
      <c r="B75" s="14" t="s">
        <v>13</v>
      </c>
      <c r="C75" s="14" t="s">
        <v>19</v>
      </c>
      <c r="D75" s="14" t="s">
        <v>30</v>
      </c>
      <c r="E75" s="14" t="s">
        <v>120</v>
      </c>
      <c r="F75" s="15"/>
      <c r="G75" s="21">
        <f>SUM(G76)</f>
        <v>545.482</v>
      </c>
      <c r="H75"/>
      <c r="I75"/>
      <c r="J75"/>
    </row>
    <row r="76" spans="1:10" ht="46.5">
      <c r="A76" s="10" t="s">
        <v>148</v>
      </c>
      <c r="B76" s="14" t="s">
        <v>13</v>
      </c>
      <c r="C76" s="14" t="s">
        <v>19</v>
      </c>
      <c r="D76" s="14" t="s">
        <v>30</v>
      </c>
      <c r="E76" s="14" t="s">
        <v>120</v>
      </c>
      <c r="F76" s="15">
        <v>244</v>
      </c>
      <c r="G76" s="21">
        <v>545.482</v>
      </c>
      <c r="H76"/>
      <c r="I76"/>
      <c r="J76"/>
    </row>
    <row r="77" spans="1:10" ht="46.5">
      <c r="A77" s="10" t="s">
        <v>187</v>
      </c>
      <c r="B77" s="14" t="s">
        <v>13</v>
      </c>
      <c r="C77" s="14" t="s">
        <v>19</v>
      </c>
      <c r="D77" s="14" t="s">
        <v>30</v>
      </c>
      <c r="E77" s="15" t="s">
        <v>118</v>
      </c>
      <c r="F77" s="15"/>
      <c r="G77" s="21">
        <f>SUM(G78)</f>
        <v>100</v>
      </c>
      <c r="H77"/>
      <c r="I77"/>
      <c r="J77"/>
    </row>
    <row r="78" spans="1:10" ht="46.5">
      <c r="A78" s="10" t="s">
        <v>148</v>
      </c>
      <c r="B78" s="14" t="s">
        <v>13</v>
      </c>
      <c r="C78" s="14" t="s">
        <v>19</v>
      </c>
      <c r="D78" s="14" t="s">
        <v>30</v>
      </c>
      <c r="E78" s="15" t="s">
        <v>118</v>
      </c>
      <c r="F78" s="15">
        <v>244</v>
      </c>
      <c r="G78" s="21">
        <v>100</v>
      </c>
      <c r="H78"/>
      <c r="I78"/>
      <c r="J78"/>
    </row>
    <row r="79" spans="1:10" ht="15">
      <c r="A79" s="10" t="s">
        <v>139</v>
      </c>
      <c r="B79" s="14" t="s">
        <v>13</v>
      </c>
      <c r="C79" s="14" t="s">
        <v>30</v>
      </c>
      <c r="D79" s="14"/>
      <c r="E79" s="15"/>
      <c r="F79" s="15"/>
      <c r="G79" s="21">
        <f>SUM(G80,G84)</f>
        <v>59</v>
      </c>
      <c r="H79"/>
      <c r="I79"/>
      <c r="J79"/>
    </row>
    <row r="80" spans="1:10" ht="15">
      <c r="A80" s="10" t="s">
        <v>140</v>
      </c>
      <c r="B80" s="14" t="s">
        <v>13</v>
      </c>
      <c r="C80" s="14" t="s">
        <v>30</v>
      </c>
      <c r="D80" s="14" t="s">
        <v>15</v>
      </c>
      <c r="E80" s="15"/>
      <c r="F80" s="15"/>
      <c r="G80" s="21">
        <f>SUM(G81)</f>
        <v>50</v>
      </c>
      <c r="H80"/>
      <c r="I80"/>
      <c r="J80"/>
    </row>
    <row r="81" spans="1:10" ht="30.75">
      <c r="A81" s="9" t="s">
        <v>129</v>
      </c>
      <c r="B81" s="14" t="s">
        <v>13</v>
      </c>
      <c r="C81" s="14" t="s">
        <v>30</v>
      </c>
      <c r="D81" s="14" t="s">
        <v>15</v>
      </c>
      <c r="E81" s="14" t="s">
        <v>89</v>
      </c>
      <c r="F81" s="15"/>
      <c r="G81" s="21">
        <f>SUM(G82)</f>
        <v>50</v>
      </c>
      <c r="H81"/>
      <c r="I81"/>
      <c r="J81"/>
    </row>
    <row r="82" spans="1:10" ht="30.75">
      <c r="A82" s="10" t="s">
        <v>188</v>
      </c>
      <c r="B82" s="14" t="s">
        <v>13</v>
      </c>
      <c r="C82" s="14" t="s">
        <v>30</v>
      </c>
      <c r="D82" s="14" t="s">
        <v>15</v>
      </c>
      <c r="E82" s="15" t="s">
        <v>100</v>
      </c>
      <c r="F82" s="15"/>
      <c r="G82" s="21">
        <f>SUM(G83)</f>
        <v>50</v>
      </c>
      <c r="H82"/>
      <c r="I82"/>
      <c r="J82"/>
    </row>
    <row r="83" spans="1:10" ht="62.25">
      <c r="A83" s="10" t="s">
        <v>159</v>
      </c>
      <c r="B83" s="14" t="s">
        <v>13</v>
      </c>
      <c r="C83" s="14" t="s">
        <v>30</v>
      </c>
      <c r="D83" s="14" t="s">
        <v>15</v>
      </c>
      <c r="E83" s="15" t="s">
        <v>100</v>
      </c>
      <c r="F83" s="15">
        <v>810</v>
      </c>
      <c r="G83" s="21">
        <v>50</v>
      </c>
      <c r="H83"/>
      <c r="I83"/>
      <c r="J83"/>
    </row>
    <row r="84" spans="1:10" ht="30.75">
      <c r="A84" s="10" t="s">
        <v>141</v>
      </c>
      <c r="B84" s="14" t="s">
        <v>13</v>
      </c>
      <c r="C84" s="14" t="s">
        <v>30</v>
      </c>
      <c r="D84" s="14" t="s">
        <v>30</v>
      </c>
      <c r="E84" s="15"/>
      <c r="F84" s="15"/>
      <c r="G84" s="21">
        <f>SUM(G85)</f>
        <v>9</v>
      </c>
      <c r="H84"/>
      <c r="I84"/>
      <c r="J84"/>
    </row>
    <row r="85" spans="1:10" ht="30.75">
      <c r="A85" s="9" t="s">
        <v>129</v>
      </c>
      <c r="B85" s="14" t="s">
        <v>13</v>
      </c>
      <c r="C85" s="14" t="s">
        <v>30</v>
      </c>
      <c r="D85" s="14" t="s">
        <v>30</v>
      </c>
      <c r="E85" s="14" t="s">
        <v>89</v>
      </c>
      <c r="F85" s="15"/>
      <c r="G85" s="21">
        <f>SUM(G86)</f>
        <v>9</v>
      </c>
      <c r="H85"/>
      <c r="I85"/>
      <c r="J85"/>
    </row>
    <row r="86" spans="1:10" ht="62.25">
      <c r="A86" s="10" t="s">
        <v>189</v>
      </c>
      <c r="B86" s="14" t="s">
        <v>13</v>
      </c>
      <c r="C86" s="14" t="s">
        <v>30</v>
      </c>
      <c r="D86" s="14" t="s">
        <v>30</v>
      </c>
      <c r="E86" s="14" t="s">
        <v>124</v>
      </c>
      <c r="F86" s="15"/>
      <c r="G86" s="21">
        <f>SUM(G87:G89)</f>
        <v>9</v>
      </c>
      <c r="H86"/>
      <c r="I86"/>
      <c r="J86"/>
    </row>
    <row r="87" spans="1:10" ht="30.75">
      <c r="A87" s="9" t="s">
        <v>125</v>
      </c>
      <c r="B87" s="14" t="s">
        <v>13</v>
      </c>
      <c r="C87" s="14" t="s">
        <v>30</v>
      </c>
      <c r="D87" s="14" t="s">
        <v>30</v>
      </c>
      <c r="E87" s="14" t="s">
        <v>124</v>
      </c>
      <c r="F87" s="15">
        <v>121</v>
      </c>
      <c r="G87" s="21">
        <v>4.6</v>
      </c>
      <c r="H87"/>
      <c r="I87"/>
      <c r="J87"/>
    </row>
    <row r="88" spans="1:10" ht="62.25">
      <c r="A88" s="9" t="s">
        <v>127</v>
      </c>
      <c r="B88" s="14" t="s">
        <v>13</v>
      </c>
      <c r="C88" s="14" t="s">
        <v>30</v>
      </c>
      <c r="D88" s="14" t="s">
        <v>30</v>
      </c>
      <c r="E88" s="14" t="s">
        <v>124</v>
      </c>
      <c r="F88" s="15">
        <v>129</v>
      </c>
      <c r="G88" s="21">
        <v>1.4</v>
      </c>
      <c r="H88"/>
      <c r="I88"/>
      <c r="J88"/>
    </row>
    <row r="89" spans="1:10" ht="46.5">
      <c r="A89" s="10" t="s">
        <v>148</v>
      </c>
      <c r="B89" s="14" t="s">
        <v>13</v>
      </c>
      <c r="C89" s="14" t="s">
        <v>30</v>
      </c>
      <c r="D89" s="14" t="s">
        <v>30</v>
      </c>
      <c r="E89" s="14" t="s">
        <v>124</v>
      </c>
      <c r="F89" s="15">
        <v>244</v>
      </c>
      <c r="G89" s="21">
        <v>3</v>
      </c>
      <c r="H89"/>
      <c r="I89"/>
      <c r="J89"/>
    </row>
    <row r="90" spans="1:10" ht="15">
      <c r="A90" s="10" t="s">
        <v>132</v>
      </c>
      <c r="B90" s="14" t="s">
        <v>13</v>
      </c>
      <c r="C90" s="14" t="s">
        <v>31</v>
      </c>
      <c r="D90" s="14"/>
      <c r="E90" s="15"/>
      <c r="F90" s="15"/>
      <c r="G90" s="21">
        <f>SUM(G91)</f>
        <v>40</v>
      </c>
      <c r="H90"/>
      <c r="I90"/>
      <c r="J90"/>
    </row>
    <row r="91" spans="1:10" ht="15">
      <c r="A91" s="10" t="s">
        <v>131</v>
      </c>
      <c r="B91" s="14" t="s">
        <v>13</v>
      </c>
      <c r="C91" s="14" t="s">
        <v>31</v>
      </c>
      <c r="D91" s="14" t="s">
        <v>31</v>
      </c>
      <c r="E91" s="14"/>
      <c r="F91" s="15"/>
      <c r="G91" s="21">
        <f>SUM(G92)</f>
        <v>40</v>
      </c>
      <c r="H91"/>
      <c r="I91"/>
      <c r="J91"/>
    </row>
    <row r="92" spans="1:10" ht="46.5">
      <c r="A92" s="10" t="s">
        <v>147</v>
      </c>
      <c r="B92" s="14" t="s">
        <v>13</v>
      </c>
      <c r="C92" s="14" t="s">
        <v>31</v>
      </c>
      <c r="D92" s="14" t="s">
        <v>31</v>
      </c>
      <c r="E92" s="15" t="s">
        <v>101</v>
      </c>
      <c r="F92" s="15"/>
      <c r="G92" s="21">
        <f>SUM(G93)</f>
        <v>40</v>
      </c>
      <c r="H92"/>
      <c r="I92"/>
      <c r="J92"/>
    </row>
    <row r="93" spans="1:10" ht="46.5">
      <c r="A93" s="10" t="s">
        <v>148</v>
      </c>
      <c r="B93" s="14" t="s">
        <v>13</v>
      </c>
      <c r="C93" s="14" t="s">
        <v>31</v>
      </c>
      <c r="D93" s="14" t="s">
        <v>31</v>
      </c>
      <c r="E93" s="15" t="s">
        <v>101</v>
      </c>
      <c r="F93" s="15">
        <v>244</v>
      </c>
      <c r="G93" s="21">
        <v>40</v>
      </c>
      <c r="H93"/>
      <c r="I93"/>
      <c r="J93"/>
    </row>
    <row r="94" spans="1:10" ht="15">
      <c r="A94" s="10" t="s">
        <v>142</v>
      </c>
      <c r="B94" s="14" t="s">
        <v>13</v>
      </c>
      <c r="C94" s="14" t="s">
        <v>32</v>
      </c>
      <c r="D94" s="14"/>
      <c r="E94" s="15"/>
      <c r="F94" s="15"/>
      <c r="G94" s="21">
        <f>SUM(G95,G100)</f>
        <v>4478.727000000001</v>
      </c>
      <c r="H94"/>
      <c r="I94"/>
      <c r="J94"/>
    </row>
    <row r="95" spans="1:10" ht="15">
      <c r="A95" s="10" t="s">
        <v>143</v>
      </c>
      <c r="B95" s="14" t="s">
        <v>13</v>
      </c>
      <c r="C95" s="14" t="s">
        <v>32</v>
      </c>
      <c r="D95" s="14" t="s">
        <v>15</v>
      </c>
      <c r="E95" s="15"/>
      <c r="F95" s="15"/>
      <c r="G95" s="21">
        <f>SUM(G96)</f>
        <v>1332</v>
      </c>
      <c r="H95"/>
      <c r="I95"/>
      <c r="J95"/>
    </row>
    <row r="96" spans="1:10" ht="46.5">
      <c r="A96" s="10" t="s">
        <v>161</v>
      </c>
      <c r="B96" s="14" t="s">
        <v>13</v>
      </c>
      <c r="C96" s="14" t="s">
        <v>32</v>
      </c>
      <c r="D96" s="14" t="s">
        <v>15</v>
      </c>
      <c r="E96" s="15" t="s">
        <v>94</v>
      </c>
      <c r="F96" s="15"/>
      <c r="G96" s="21">
        <f>SUM(G97)</f>
        <v>1332</v>
      </c>
      <c r="H96"/>
      <c r="I96"/>
      <c r="J96"/>
    </row>
    <row r="97" spans="1:10" ht="30.75">
      <c r="A97" s="10" t="s">
        <v>162</v>
      </c>
      <c r="B97" s="14" t="s">
        <v>13</v>
      </c>
      <c r="C97" s="14" t="s">
        <v>32</v>
      </c>
      <c r="D97" s="14" t="s">
        <v>15</v>
      </c>
      <c r="E97" s="15" t="s">
        <v>95</v>
      </c>
      <c r="F97" s="15"/>
      <c r="G97" s="21">
        <f>SUM(G98)</f>
        <v>1332</v>
      </c>
      <c r="H97"/>
      <c r="I97"/>
      <c r="J97"/>
    </row>
    <row r="98" spans="1:10" ht="15">
      <c r="A98" s="10" t="s">
        <v>168</v>
      </c>
      <c r="B98" s="14" t="s">
        <v>13</v>
      </c>
      <c r="C98" s="14" t="s">
        <v>32</v>
      </c>
      <c r="D98" s="14" t="s">
        <v>15</v>
      </c>
      <c r="E98" s="15" t="s">
        <v>102</v>
      </c>
      <c r="F98" s="15"/>
      <c r="G98" s="21">
        <f>SUM(G99)</f>
        <v>1332</v>
      </c>
      <c r="H98"/>
      <c r="I98"/>
      <c r="J98"/>
    </row>
    <row r="99" spans="1:10" ht="15">
      <c r="A99" s="10" t="s">
        <v>169</v>
      </c>
      <c r="B99" s="14" t="s">
        <v>13</v>
      </c>
      <c r="C99" s="14" t="s">
        <v>32</v>
      </c>
      <c r="D99" s="14" t="s">
        <v>15</v>
      </c>
      <c r="E99" s="15" t="s">
        <v>102</v>
      </c>
      <c r="F99" s="15">
        <v>312</v>
      </c>
      <c r="G99" s="21">
        <f>100+1400-168</f>
        <v>1332</v>
      </c>
      <c r="H99"/>
      <c r="I99"/>
      <c r="J99"/>
    </row>
    <row r="100" spans="1:10" ht="15">
      <c r="A100" s="10" t="s">
        <v>144</v>
      </c>
      <c r="B100" s="14" t="s">
        <v>13</v>
      </c>
      <c r="C100" s="14" t="s">
        <v>32</v>
      </c>
      <c r="D100" s="14" t="s">
        <v>17</v>
      </c>
      <c r="E100" s="15"/>
      <c r="F100" s="15"/>
      <c r="G100" s="21">
        <f>SUM(G101,G106,G126)</f>
        <v>3146.7270000000003</v>
      </c>
      <c r="H100"/>
      <c r="I100"/>
      <c r="J100"/>
    </row>
    <row r="101" spans="1:10" ht="15.75" customHeight="1">
      <c r="A101" s="10" t="s">
        <v>190</v>
      </c>
      <c r="B101" s="14" t="s">
        <v>13</v>
      </c>
      <c r="C101" s="14" t="s">
        <v>32</v>
      </c>
      <c r="D101" s="14" t="s">
        <v>17</v>
      </c>
      <c r="E101" s="15" t="s">
        <v>122</v>
      </c>
      <c r="F101" s="15"/>
      <c r="G101" s="21">
        <f>SUM(G102,G104)</f>
        <v>2482.327</v>
      </c>
      <c r="H101"/>
      <c r="I101"/>
      <c r="J101"/>
    </row>
    <row r="102" spans="1:10" ht="93">
      <c r="A102" s="10" t="s">
        <v>191</v>
      </c>
      <c r="B102" s="14" t="s">
        <v>13</v>
      </c>
      <c r="C102" s="14" t="s">
        <v>32</v>
      </c>
      <c r="D102" s="14" t="s">
        <v>17</v>
      </c>
      <c r="E102" s="15" t="s">
        <v>121</v>
      </c>
      <c r="F102" s="15"/>
      <c r="G102" s="21">
        <f>SUM(G103)</f>
        <v>1557.095</v>
      </c>
      <c r="H102"/>
      <c r="I102"/>
      <c r="J102"/>
    </row>
    <row r="103" spans="1:10" ht="15">
      <c r="A103" s="10" t="s">
        <v>193</v>
      </c>
      <c r="B103" s="14" t="s">
        <v>13</v>
      </c>
      <c r="C103" s="14" t="s">
        <v>32</v>
      </c>
      <c r="D103" s="14" t="s">
        <v>17</v>
      </c>
      <c r="E103" s="15" t="s">
        <v>121</v>
      </c>
      <c r="F103" s="15">
        <v>322</v>
      </c>
      <c r="G103" s="21">
        <v>1557.095</v>
      </c>
      <c r="H103"/>
      <c r="I103"/>
      <c r="J103"/>
    </row>
    <row r="104" spans="1:10" ht="93">
      <c r="A104" s="10" t="s">
        <v>192</v>
      </c>
      <c r="B104" s="14" t="s">
        <v>13</v>
      </c>
      <c r="C104" s="14" t="s">
        <v>32</v>
      </c>
      <c r="D104" s="14" t="s">
        <v>17</v>
      </c>
      <c r="E104" s="15" t="s">
        <v>123</v>
      </c>
      <c r="F104" s="15"/>
      <c r="G104" s="21">
        <f>SUM(G105)</f>
        <v>925.232</v>
      </c>
      <c r="H104"/>
      <c r="I104"/>
      <c r="J104"/>
    </row>
    <row r="105" spans="1:10" ht="15">
      <c r="A105" s="10" t="s">
        <v>193</v>
      </c>
      <c r="B105" s="14" t="s">
        <v>13</v>
      </c>
      <c r="C105" s="14" t="s">
        <v>32</v>
      </c>
      <c r="D105" s="14" t="s">
        <v>17</v>
      </c>
      <c r="E105" s="15" t="s">
        <v>123</v>
      </c>
      <c r="F105" s="15">
        <v>322</v>
      </c>
      <c r="G105" s="21">
        <v>925.232</v>
      </c>
      <c r="H105"/>
      <c r="I105"/>
      <c r="J105"/>
    </row>
    <row r="106" spans="1:10" ht="46.5">
      <c r="A106" s="10" t="s">
        <v>161</v>
      </c>
      <c r="B106" s="14" t="s">
        <v>13</v>
      </c>
      <c r="C106" s="14" t="s">
        <v>32</v>
      </c>
      <c r="D106" s="14" t="s">
        <v>17</v>
      </c>
      <c r="E106" s="15" t="s">
        <v>94</v>
      </c>
      <c r="F106" s="15"/>
      <c r="G106" s="21">
        <f>SUM(G107,G116,G121)</f>
        <v>564.4</v>
      </c>
      <c r="H106"/>
      <c r="I106"/>
      <c r="J106"/>
    </row>
    <row r="107" spans="1:10" ht="30.75">
      <c r="A107" s="10" t="s">
        <v>170</v>
      </c>
      <c r="B107" s="14" t="s">
        <v>13</v>
      </c>
      <c r="C107" s="14" t="s">
        <v>32</v>
      </c>
      <c r="D107" s="14" t="s">
        <v>17</v>
      </c>
      <c r="E107" s="15" t="s">
        <v>103</v>
      </c>
      <c r="F107" s="15"/>
      <c r="G107" s="21">
        <f>SUM(G108,G110,G112,G114)</f>
        <v>150</v>
      </c>
      <c r="H107"/>
      <c r="I107"/>
      <c r="J107"/>
    </row>
    <row r="108" spans="1:10" ht="30.75">
      <c r="A108" s="10" t="s">
        <v>171</v>
      </c>
      <c r="B108" s="14" t="s">
        <v>13</v>
      </c>
      <c r="C108" s="14" t="s">
        <v>32</v>
      </c>
      <c r="D108" s="14" t="s">
        <v>17</v>
      </c>
      <c r="E108" s="15" t="s">
        <v>104</v>
      </c>
      <c r="F108" s="15"/>
      <c r="G108" s="21">
        <f>SUM(G109)</f>
        <v>20</v>
      </c>
      <c r="H108"/>
      <c r="I108"/>
      <c r="J108"/>
    </row>
    <row r="109" spans="1:10" ht="46.5">
      <c r="A109" s="10" t="s">
        <v>181</v>
      </c>
      <c r="B109" s="14" t="s">
        <v>13</v>
      </c>
      <c r="C109" s="14" t="s">
        <v>32</v>
      </c>
      <c r="D109" s="14" t="s">
        <v>17</v>
      </c>
      <c r="E109" s="15" t="s">
        <v>104</v>
      </c>
      <c r="F109" s="15">
        <v>321</v>
      </c>
      <c r="G109" s="21">
        <v>20</v>
      </c>
      <c r="H109"/>
      <c r="I109"/>
      <c r="J109"/>
    </row>
    <row r="110" spans="1:10" ht="15">
      <c r="A110" s="10" t="s">
        <v>172</v>
      </c>
      <c r="B110" s="14" t="s">
        <v>13</v>
      </c>
      <c r="C110" s="14" t="s">
        <v>32</v>
      </c>
      <c r="D110" s="14" t="s">
        <v>17</v>
      </c>
      <c r="E110" s="15" t="s">
        <v>106</v>
      </c>
      <c r="F110" s="15"/>
      <c r="G110" s="21">
        <f>SUM(G111)</f>
        <v>35</v>
      </c>
      <c r="H110"/>
      <c r="I110"/>
      <c r="J110"/>
    </row>
    <row r="111" spans="1:10" ht="46.5">
      <c r="A111" s="10" t="s">
        <v>181</v>
      </c>
      <c r="B111" s="14" t="s">
        <v>13</v>
      </c>
      <c r="C111" s="14" t="s">
        <v>32</v>
      </c>
      <c r="D111" s="14" t="s">
        <v>17</v>
      </c>
      <c r="E111" s="15" t="s">
        <v>106</v>
      </c>
      <c r="F111" s="15">
        <v>321</v>
      </c>
      <c r="G111" s="21">
        <v>35</v>
      </c>
      <c r="H111"/>
      <c r="I111"/>
      <c r="J111"/>
    </row>
    <row r="112" spans="1:10" ht="15">
      <c r="A112" s="10" t="s">
        <v>173</v>
      </c>
      <c r="B112" s="14" t="s">
        <v>13</v>
      </c>
      <c r="C112" s="14" t="s">
        <v>32</v>
      </c>
      <c r="D112" s="14" t="s">
        <v>17</v>
      </c>
      <c r="E112" s="15" t="s">
        <v>107</v>
      </c>
      <c r="F112" s="15"/>
      <c r="G112" s="21">
        <f>SUM(G113)</f>
        <v>35</v>
      </c>
      <c r="H112"/>
      <c r="I112"/>
      <c r="J112"/>
    </row>
    <row r="113" spans="1:10" ht="46.5">
      <c r="A113" s="10" t="s">
        <v>148</v>
      </c>
      <c r="B113" s="14" t="s">
        <v>13</v>
      </c>
      <c r="C113" s="14" t="s">
        <v>32</v>
      </c>
      <c r="D113" s="14" t="s">
        <v>17</v>
      </c>
      <c r="E113" s="15" t="s">
        <v>107</v>
      </c>
      <c r="F113" s="15">
        <v>244</v>
      </c>
      <c r="G113" s="21">
        <v>35</v>
      </c>
      <c r="H113"/>
      <c r="I113"/>
      <c r="J113"/>
    </row>
    <row r="114" spans="1:10" ht="30.75">
      <c r="A114" s="10" t="s">
        <v>174</v>
      </c>
      <c r="B114" s="14" t="s">
        <v>13</v>
      </c>
      <c r="C114" s="14" t="s">
        <v>32</v>
      </c>
      <c r="D114" s="14" t="s">
        <v>17</v>
      </c>
      <c r="E114" s="15" t="s">
        <v>108</v>
      </c>
      <c r="F114" s="15"/>
      <c r="G114" s="21">
        <f>SUM(G115)</f>
        <v>60</v>
      </c>
      <c r="H114"/>
      <c r="I114"/>
      <c r="J114"/>
    </row>
    <row r="115" spans="1:10" ht="46.5">
      <c r="A115" s="10" t="s">
        <v>148</v>
      </c>
      <c r="B115" s="14" t="s">
        <v>13</v>
      </c>
      <c r="C115" s="14" t="s">
        <v>32</v>
      </c>
      <c r="D115" s="14" t="s">
        <v>17</v>
      </c>
      <c r="E115" s="15" t="s">
        <v>108</v>
      </c>
      <c r="F115" s="15">
        <v>244</v>
      </c>
      <c r="G115" s="21">
        <f>20+40</f>
        <v>60</v>
      </c>
      <c r="H115"/>
      <c r="I115"/>
      <c r="J115"/>
    </row>
    <row r="116" spans="1:10" ht="15">
      <c r="A116" s="10" t="s">
        <v>175</v>
      </c>
      <c r="B116" s="14" t="s">
        <v>13</v>
      </c>
      <c r="C116" s="14" t="s">
        <v>32</v>
      </c>
      <c r="D116" s="14" t="s">
        <v>17</v>
      </c>
      <c r="E116" s="15" t="s">
        <v>105</v>
      </c>
      <c r="F116" s="15"/>
      <c r="G116" s="21">
        <f>SUM(G117,G119)</f>
        <v>196.4</v>
      </c>
      <c r="H116"/>
      <c r="I116"/>
      <c r="J116"/>
    </row>
    <row r="117" spans="1:10" ht="30.75">
      <c r="A117" s="10" t="s">
        <v>176</v>
      </c>
      <c r="B117" s="14" t="s">
        <v>13</v>
      </c>
      <c r="C117" s="14" t="s">
        <v>32</v>
      </c>
      <c r="D117" s="14" t="s">
        <v>17</v>
      </c>
      <c r="E117" s="15" t="s">
        <v>109</v>
      </c>
      <c r="F117" s="15"/>
      <c r="G117" s="21">
        <f>SUM(G118)</f>
        <v>50</v>
      </c>
      <c r="H117"/>
      <c r="I117"/>
      <c r="J117"/>
    </row>
    <row r="118" spans="1:10" ht="46.5">
      <c r="A118" s="10" t="s">
        <v>180</v>
      </c>
      <c r="B118" s="14" t="s">
        <v>13</v>
      </c>
      <c r="C118" s="14" t="s">
        <v>32</v>
      </c>
      <c r="D118" s="14" t="s">
        <v>17</v>
      </c>
      <c r="E118" s="15" t="s">
        <v>109</v>
      </c>
      <c r="F118" s="15">
        <v>313</v>
      </c>
      <c r="G118" s="21">
        <v>50</v>
      </c>
      <c r="H118"/>
      <c r="I118"/>
      <c r="J118"/>
    </row>
    <row r="119" spans="1:10" ht="30.75" customHeight="1">
      <c r="A119" s="10" t="s">
        <v>177</v>
      </c>
      <c r="B119" s="14" t="s">
        <v>13</v>
      </c>
      <c r="C119" s="14" t="s">
        <v>32</v>
      </c>
      <c r="D119" s="14" t="s">
        <v>17</v>
      </c>
      <c r="E119" s="15" t="s">
        <v>110</v>
      </c>
      <c r="F119" s="15"/>
      <c r="G119" s="21">
        <f>SUM(G120)</f>
        <v>146.4</v>
      </c>
      <c r="H119"/>
      <c r="I119"/>
      <c r="J119"/>
    </row>
    <row r="120" spans="1:10" ht="46.5">
      <c r="A120" s="10" t="s">
        <v>180</v>
      </c>
      <c r="B120" s="14" t="s">
        <v>13</v>
      </c>
      <c r="C120" s="14" t="s">
        <v>32</v>
      </c>
      <c r="D120" s="14" t="s">
        <v>17</v>
      </c>
      <c r="E120" s="15" t="s">
        <v>110</v>
      </c>
      <c r="F120" s="15">
        <v>313</v>
      </c>
      <c r="G120" s="21">
        <v>146.4</v>
      </c>
      <c r="H120"/>
      <c r="I120"/>
      <c r="J120"/>
    </row>
    <row r="121" spans="1:10" ht="30.75">
      <c r="A121" s="10" t="s">
        <v>162</v>
      </c>
      <c r="B121" s="14" t="s">
        <v>13</v>
      </c>
      <c r="C121" s="14" t="s">
        <v>32</v>
      </c>
      <c r="D121" s="14" t="s">
        <v>17</v>
      </c>
      <c r="E121" s="15" t="s">
        <v>95</v>
      </c>
      <c r="F121" s="15"/>
      <c r="G121" s="21">
        <f>SUM(G122,G124)</f>
        <v>218</v>
      </c>
      <c r="H121"/>
      <c r="I121"/>
      <c r="J121"/>
    </row>
    <row r="122" spans="1:10" ht="30.75">
      <c r="A122" s="10" t="s">
        <v>308</v>
      </c>
      <c r="B122" s="14" t="s">
        <v>13</v>
      </c>
      <c r="C122" s="14" t="s">
        <v>32</v>
      </c>
      <c r="D122" s="14" t="s">
        <v>17</v>
      </c>
      <c r="E122" s="15" t="s">
        <v>111</v>
      </c>
      <c r="F122" s="15"/>
      <c r="G122" s="21">
        <f>SUM(G123)</f>
        <v>168</v>
      </c>
      <c r="H122"/>
      <c r="I122"/>
      <c r="J122"/>
    </row>
    <row r="123" spans="1:10" ht="46.5">
      <c r="A123" s="10" t="s">
        <v>180</v>
      </c>
      <c r="B123" s="14" t="s">
        <v>13</v>
      </c>
      <c r="C123" s="14" t="s">
        <v>32</v>
      </c>
      <c r="D123" s="14" t="s">
        <v>17</v>
      </c>
      <c r="E123" s="15" t="s">
        <v>111</v>
      </c>
      <c r="F123" s="15">
        <v>313</v>
      </c>
      <c r="G123" s="21">
        <v>168</v>
      </c>
      <c r="H123"/>
      <c r="I123"/>
      <c r="J123"/>
    </row>
    <row r="124" spans="1:10" ht="30.75">
      <c r="A124" s="10" t="s">
        <v>178</v>
      </c>
      <c r="B124" s="14" t="s">
        <v>13</v>
      </c>
      <c r="C124" s="14" t="s">
        <v>32</v>
      </c>
      <c r="D124" s="14" t="s">
        <v>17</v>
      </c>
      <c r="E124" s="15" t="s">
        <v>112</v>
      </c>
      <c r="F124" s="15"/>
      <c r="G124" s="21">
        <f>SUM(G125)</f>
        <v>50</v>
      </c>
      <c r="H124"/>
      <c r="I124"/>
      <c r="J124"/>
    </row>
    <row r="125" spans="1:10" ht="46.5">
      <c r="A125" s="10" t="s">
        <v>148</v>
      </c>
      <c r="B125" s="14" t="s">
        <v>13</v>
      </c>
      <c r="C125" s="14" t="s">
        <v>32</v>
      </c>
      <c r="D125" s="14" t="s">
        <v>17</v>
      </c>
      <c r="E125" s="15" t="s">
        <v>112</v>
      </c>
      <c r="F125" s="15">
        <v>244</v>
      </c>
      <c r="G125" s="21">
        <v>50</v>
      </c>
      <c r="H125"/>
      <c r="I125"/>
      <c r="J125"/>
    </row>
    <row r="126" spans="1:10" ht="78">
      <c r="A126" s="10" t="s">
        <v>179</v>
      </c>
      <c r="B126" s="14" t="s">
        <v>13</v>
      </c>
      <c r="C126" s="14" t="s">
        <v>32</v>
      </c>
      <c r="D126" s="14" t="s">
        <v>17</v>
      </c>
      <c r="E126" s="15" t="s">
        <v>113</v>
      </c>
      <c r="F126" s="15"/>
      <c r="G126" s="21">
        <f>SUM(G127)</f>
        <v>100</v>
      </c>
      <c r="H126"/>
      <c r="I126"/>
      <c r="J126"/>
    </row>
    <row r="127" spans="1:10" ht="46.5">
      <c r="A127" s="10" t="s">
        <v>181</v>
      </c>
      <c r="B127" s="14" t="s">
        <v>13</v>
      </c>
      <c r="C127" s="14" t="s">
        <v>32</v>
      </c>
      <c r="D127" s="14" t="s">
        <v>17</v>
      </c>
      <c r="E127" s="15" t="s">
        <v>113</v>
      </c>
      <c r="F127" s="15">
        <v>321</v>
      </c>
      <c r="G127" s="21">
        <v>100</v>
      </c>
      <c r="H127"/>
      <c r="I127"/>
      <c r="J127"/>
    </row>
    <row r="128" spans="1:10" ht="15">
      <c r="A128" s="10" t="s">
        <v>145</v>
      </c>
      <c r="B128" s="14" t="s">
        <v>13</v>
      </c>
      <c r="C128" s="14" t="s">
        <v>24</v>
      </c>
      <c r="D128" s="14"/>
      <c r="E128" s="15"/>
      <c r="F128" s="15"/>
      <c r="G128" s="21">
        <f>SUM(G129)</f>
        <v>40</v>
      </c>
      <c r="H128"/>
      <c r="I128"/>
      <c r="J128"/>
    </row>
    <row r="129" spans="1:10" ht="30.75">
      <c r="A129" s="10" t="s">
        <v>146</v>
      </c>
      <c r="B129" s="14" t="s">
        <v>13</v>
      </c>
      <c r="C129" s="14" t="s">
        <v>24</v>
      </c>
      <c r="D129" s="14" t="s">
        <v>30</v>
      </c>
      <c r="E129" s="15"/>
      <c r="F129" s="15"/>
      <c r="G129" s="21">
        <f>SUM(G130)</f>
        <v>40</v>
      </c>
      <c r="H129"/>
      <c r="I129"/>
      <c r="J129"/>
    </row>
    <row r="130" spans="1:10" ht="46.5">
      <c r="A130" s="10" t="s">
        <v>147</v>
      </c>
      <c r="B130" s="14" t="s">
        <v>13</v>
      </c>
      <c r="C130" s="14" t="s">
        <v>24</v>
      </c>
      <c r="D130" s="14" t="s">
        <v>30</v>
      </c>
      <c r="E130" s="15" t="s">
        <v>101</v>
      </c>
      <c r="F130" s="15"/>
      <c r="G130" s="21">
        <f>SUM(G131)</f>
        <v>40</v>
      </c>
      <c r="H130"/>
      <c r="I130"/>
      <c r="J130"/>
    </row>
    <row r="131" spans="1:10" ht="46.5">
      <c r="A131" s="10" t="s">
        <v>148</v>
      </c>
      <c r="B131" s="14" t="s">
        <v>13</v>
      </c>
      <c r="C131" s="14" t="s">
        <v>24</v>
      </c>
      <c r="D131" s="14" t="s">
        <v>30</v>
      </c>
      <c r="E131" s="15" t="s">
        <v>101</v>
      </c>
      <c r="F131" s="15">
        <v>244</v>
      </c>
      <c r="G131" s="21">
        <v>40</v>
      </c>
      <c r="H131"/>
      <c r="I131"/>
      <c r="J131"/>
    </row>
    <row r="132" spans="1:10" ht="62.25">
      <c r="A132" s="36" t="s">
        <v>195</v>
      </c>
      <c r="B132" s="37" t="s">
        <v>196</v>
      </c>
      <c r="C132" s="37"/>
      <c r="D132" s="37"/>
      <c r="E132" s="37"/>
      <c r="F132" s="37"/>
      <c r="G132" s="39">
        <f>SUM(G133,G153,G160)</f>
        <v>23527.5</v>
      </c>
      <c r="H132"/>
      <c r="I132"/>
      <c r="J132"/>
    </row>
    <row r="133" spans="1:10" ht="15">
      <c r="A133" s="9" t="s">
        <v>14</v>
      </c>
      <c r="B133" s="14" t="s">
        <v>196</v>
      </c>
      <c r="C133" s="14" t="s">
        <v>15</v>
      </c>
      <c r="D133" s="14"/>
      <c r="E133" s="14"/>
      <c r="F133" s="14"/>
      <c r="G133" s="40">
        <f>SUM(G134,G138,G145)</f>
        <v>4777.09</v>
      </c>
      <c r="H133"/>
      <c r="I133"/>
      <c r="J133"/>
    </row>
    <row r="134" spans="1:10" ht="62.25">
      <c r="A134" s="10" t="s">
        <v>133</v>
      </c>
      <c r="B134" s="14" t="s">
        <v>196</v>
      </c>
      <c r="C134" s="14" t="s">
        <v>15</v>
      </c>
      <c r="D134" s="14" t="s">
        <v>19</v>
      </c>
      <c r="E134" s="14"/>
      <c r="F134" s="14"/>
      <c r="G134" s="40">
        <f>SUM(G135)</f>
        <v>100</v>
      </c>
      <c r="H134"/>
      <c r="I134"/>
      <c r="J134"/>
    </row>
    <row r="135" spans="1:10" ht="30.75">
      <c r="A135" s="9" t="s">
        <v>129</v>
      </c>
      <c r="B135" s="14" t="s">
        <v>196</v>
      </c>
      <c r="C135" s="14" t="s">
        <v>15</v>
      </c>
      <c r="D135" s="14" t="s">
        <v>19</v>
      </c>
      <c r="E135" s="14" t="s">
        <v>89</v>
      </c>
      <c r="F135" s="14"/>
      <c r="G135" s="40">
        <f>SUM(G136)</f>
        <v>100</v>
      </c>
      <c r="H135"/>
      <c r="I135"/>
      <c r="J135"/>
    </row>
    <row r="136" spans="1:10" ht="46.5">
      <c r="A136" s="9" t="s">
        <v>199</v>
      </c>
      <c r="B136" s="14" t="s">
        <v>196</v>
      </c>
      <c r="C136" s="14" t="s">
        <v>15</v>
      </c>
      <c r="D136" s="14" t="s">
        <v>19</v>
      </c>
      <c r="E136" s="14" t="s">
        <v>200</v>
      </c>
      <c r="F136" s="14"/>
      <c r="G136" s="40">
        <f>SUM(G137)</f>
        <v>100</v>
      </c>
      <c r="H136"/>
      <c r="I136"/>
      <c r="J136"/>
    </row>
    <row r="137" spans="1:10" ht="15">
      <c r="A137" s="10" t="s">
        <v>197</v>
      </c>
      <c r="B137" s="14" t="s">
        <v>196</v>
      </c>
      <c r="C137" s="14" t="s">
        <v>15</v>
      </c>
      <c r="D137" s="14" t="s">
        <v>19</v>
      </c>
      <c r="E137" s="14" t="s">
        <v>200</v>
      </c>
      <c r="F137" s="14" t="s">
        <v>198</v>
      </c>
      <c r="G137" s="40">
        <v>100</v>
      </c>
      <c r="H137"/>
      <c r="I137"/>
      <c r="J137"/>
    </row>
    <row r="138" spans="1:10" ht="46.5">
      <c r="A138" s="9" t="s">
        <v>201</v>
      </c>
      <c r="B138" s="14" t="s">
        <v>196</v>
      </c>
      <c r="C138" s="14" t="s">
        <v>15</v>
      </c>
      <c r="D138" s="14" t="s">
        <v>202</v>
      </c>
      <c r="E138" s="14"/>
      <c r="F138" s="14"/>
      <c r="G138" s="40">
        <f>SUM(G139)</f>
        <v>4075</v>
      </c>
      <c r="H138"/>
      <c r="I138"/>
      <c r="J138"/>
    </row>
    <row r="139" spans="1:10" ht="30.75">
      <c r="A139" s="9" t="s">
        <v>129</v>
      </c>
      <c r="B139" s="14" t="s">
        <v>196</v>
      </c>
      <c r="C139" s="14" t="s">
        <v>15</v>
      </c>
      <c r="D139" s="14" t="s">
        <v>202</v>
      </c>
      <c r="E139" s="14" t="s">
        <v>89</v>
      </c>
      <c r="F139" s="15"/>
      <c r="G139" s="21">
        <f>SUM(G140:G144)</f>
        <v>4075</v>
      </c>
      <c r="H139">
        <f>SUM(G140:G141)</f>
        <v>3860</v>
      </c>
      <c r="I139"/>
      <c r="J139"/>
    </row>
    <row r="140" spans="1:10" ht="30.75">
      <c r="A140" s="9" t="s">
        <v>130</v>
      </c>
      <c r="B140" s="14" t="s">
        <v>196</v>
      </c>
      <c r="C140" s="14" t="s">
        <v>15</v>
      </c>
      <c r="D140" s="14" t="s">
        <v>202</v>
      </c>
      <c r="E140" s="14" t="s">
        <v>90</v>
      </c>
      <c r="F140" s="15">
        <v>121</v>
      </c>
      <c r="G140" s="21">
        <v>2965</v>
      </c>
      <c r="H140"/>
      <c r="I140"/>
      <c r="J140"/>
    </row>
    <row r="141" spans="1:10" ht="62.25">
      <c r="A141" s="9" t="s">
        <v>127</v>
      </c>
      <c r="B141" s="14" t="s">
        <v>196</v>
      </c>
      <c r="C141" s="14" t="s">
        <v>15</v>
      </c>
      <c r="D141" s="14" t="s">
        <v>202</v>
      </c>
      <c r="E141" s="14" t="s">
        <v>90</v>
      </c>
      <c r="F141" s="15">
        <v>129</v>
      </c>
      <c r="G141" s="21">
        <v>895</v>
      </c>
      <c r="H141"/>
      <c r="I141"/>
      <c r="J141"/>
    </row>
    <row r="142" spans="1:10" ht="30.75">
      <c r="A142" s="10" t="s">
        <v>149</v>
      </c>
      <c r="B142" s="14" t="s">
        <v>196</v>
      </c>
      <c r="C142" s="14" t="s">
        <v>15</v>
      </c>
      <c r="D142" s="14" t="s">
        <v>202</v>
      </c>
      <c r="E142" s="14" t="s">
        <v>90</v>
      </c>
      <c r="F142" s="15">
        <v>242</v>
      </c>
      <c r="G142" s="21">
        <v>110</v>
      </c>
      <c r="H142"/>
      <c r="I142"/>
      <c r="J142"/>
    </row>
    <row r="143" spans="1:10" ht="46.5">
      <c r="A143" s="10" t="s">
        <v>148</v>
      </c>
      <c r="B143" s="14" t="s">
        <v>196</v>
      </c>
      <c r="C143" s="14" t="s">
        <v>15</v>
      </c>
      <c r="D143" s="14" t="s">
        <v>202</v>
      </c>
      <c r="E143" s="14" t="s">
        <v>90</v>
      </c>
      <c r="F143" s="15">
        <v>244</v>
      </c>
      <c r="G143" s="21">
        <v>55</v>
      </c>
      <c r="H143"/>
      <c r="I143"/>
      <c r="J143"/>
    </row>
    <row r="144" spans="1:10" ht="15">
      <c r="A144" s="10" t="s">
        <v>150</v>
      </c>
      <c r="B144" s="14" t="s">
        <v>196</v>
      </c>
      <c r="C144" s="14" t="s">
        <v>15</v>
      </c>
      <c r="D144" s="14" t="s">
        <v>202</v>
      </c>
      <c r="E144" s="14" t="s">
        <v>90</v>
      </c>
      <c r="F144" s="15">
        <v>852</v>
      </c>
      <c r="G144" s="21">
        <v>50</v>
      </c>
      <c r="H144"/>
      <c r="I144"/>
      <c r="J144"/>
    </row>
    <row r="145" spans="1:10" ht="15">
      <c r="A145" s="10" t="s">
        <v>134</v>
      </c>
      <c r="B145" s="14" t="s">
        <v>196</v>
      </c>
      <c r="C145" s="14" t="s">
        <v>15</v>
      </c>
      <c r="D145" s="14" t="s">
        <v>26</v>
      </c>
      <c r="E145" s="15"/>
      <c r="F145" s="15"/>
      <c r="G145" s="21">
        <f>SUM(G146,G151)</f>
        <v>602.09</v>
      </c>
      <c r="H145"/>
      <c r="I145"/>
      <c r="J145"/>
    </row>
    <row r="146" spans="1:10" ht="15.75" customHeight="1">
      <c r="A146" s="10" t="s">
        <v>190</v>
      </c>
      <c r="B146" s="14" t="s">
        <v>196</v>
      </c>
      <c r="C146" s="14" t="s">
        <v>15</v>
      </c>
      <c r="D146" s="14" t="s">
        <v>26</v>
      </c>
      <c r="E146" s="15" t="s">
        <v>122</v>
      </c>
      <c r="F146" s="15"/>
      <c r="G146" s="21">
        <f>SUM(G147)</f>
        <v>2.09</v>
      </c>
      <c r="H146"/>
      <c r="I146"/>
      <c r="J146"/>
    </row>
    <row r="147" spans="1:10" ht="62.25">
      <c r="A147" s="10" t="s">
        <v>204</v>
      </c>
      <c r="B147" s="14" t="s">
        <v>196</v>
      </c>
      <c r="C147" s="14" t="s">
        <v>15</v>
      </c>
      <c r="D147" s="14" t="s">
        <v>26</v>
      </c>
      <c r="E147" s="15" t="s">
        <v>203</v>
      </c>
      <c r="F147" s="15"/>
      <c r="G147" s="21">
        <f>SUM(G148:G150)</f>
        <v>2.09</v>
      </c>
      <c r="H147"/>
      <c r="I147"/>
      <c r="J147"/>
    </row>
    <row r="148" spans="1:10" ht="30.75">
      <c r="A148" s="9" t="s">
        <v>130</v>
      </c>
      <c r="B148" s="14" t="s">
        <v>196</v>
      </c>
      <c r="C148" s="14" t="s">
        <v>15</v>
      </c>
      <c r="D148" s="14" t="s">
        <v>26</v>
      </c>
      <c r="E148" s="15" t="s">
        <v>203</v>
      </c>
      <c r="F148" s="15">
        <v>121</v>
      </c>
      <c r="G148" s="21">
        <v>1.5</v>
      </c>
      <c r="H148"/>
      <c r="I148"/>
      <c r="J148"/>
    </row>
    <row r="149" spans="1:10" ht="62.25">
      <c r="A149" s="9" t="s">
        <v>127</v>
      </c>
      <c r="B149" s="14" t="s">
        <v>196</v>
      </c>
      <c r="C149" s="14" t="s">
        <v>15</v>
      </c>
      <c r="D149" s="14" t="s">
        <v>26</v>
      </c>
      <c r="E149" s="15" t="s">
        <v>203</v>
      </c>
      <c r="F149" s="15">
        <v>129</v>
      </c>
      <c r="G149" s="21">
        <v>0.4</v>
      </c>
      <c r="H149"/>
      <c r="I149"/>
      <c r="J149"/>
    </row>
    <row r="150" spans="1:10" ht="46.5">
      <c r="A150" s="10" t="s">
        <v>148</v>
      </c>
      <c r="B150" s="14" t="s">
        <v>196</v>
      </c>
      <c r="C150" s="14" t="s">
        <v>15</v>
      </c>
      <c r="D150" s="14" t="s">
        <v>26</v>
      </c>
      <c r="E150" s="15" t="s">
        <v>203</v>
      </c>
      <c r="F150" s="15">
        <v>244</v>
      </c>
      <c r="G150" s="21">
        <v>0.19</v>
      </c>
      <c r="H150"/>
      <c r="I150"/>
      <c r="J150"/>
    </row>
    <row r="151" spans="1:10" ht="78">
      <c r="A151" s="10" t="s">
        <v>211</v>
      </c>
      <c r="B151" s="14" t="s">
        <v>196</v>
      </c>
      <c r="C151" s="14" t="s">
        <v>15</v>
      </c>
      <c r="D151" s="14" t="s">
        <v>26</v>
      </c>
      <c r="E151" s="15" t="s">
        <v>205</v>
      </c>
      <c r="F151" s="15"/>
      <c r="G151" s="21">
        <f>SUM(G152)</f>
        <v>600</v>
      </c>
      <c r="H151"/>
      <c r="I151"/>
      <c r="J151"/>
    </row>
    <row r="152" spans="1:10" ht="30.75">
      <c r="A152" s="10" t="s">
        <v>149</v>
      </c>
      <c r="B152" s="14" t="s">
        <v>196</v>
      </c>
      <c r="C152" s="14" t="s">
        <v>15</v>
      </c>
      <c r="D152" s="14" t="s">
        <v>26</v>
      </c>
      <c r="E152" s="15" t="s">
        <v>205</v>
      </c>
      <c r="F152" s="15">
        <v>242</v>
      </c>
      <c r="G152" s="21">
        <v>600</v>
      </c>
      <c r="H152"/>
      <c r="I152"/>
      <c r="J152"/>
    </row>
    <row r="153" spans="1:10" ht="15">
      <c r="A153" s="10" t="s">
        <v>137</v>
      </c>
      <c r="B153" s="14" t="s">
        <v>196</v>
      </c>
      <c r="C153" s="14" t="s">
        <v>19</v>
      </c>
      <c r="D153" s="14"/>
      <c r="E153" s="15"/>
      <c r="F153" s="15"/>
      <c r="G153" s="21">
        <f>SUM(G154)</f>
        <v>7876.5</v>
      </c>
      <c r="H153"/>
      <c r="I153"/>
      <c r="J153"/>
    </row>
    <row r="154" spans="1:10" ht="15">
      <c r="A154" s="10" t="s">
        <v>212</v>
      </c>
      <c r="B154" s="14" t="s">
        <v>196</v>
      </c>
      <c r="C154" s="14" t="s">
        <v>19</v>
      </c>
      <c r="D154" s="14" t="s">
        <v>29</v>
      </c>
      <c r="E154" s="15"/>
      <c r="F154" s="15"/>
      <c r="G154" s="21">
        <f>SUM(G155)</f>
        <v>7876.5</v>
      </c>
      <c r="H154"/>
      <c r="I154"/>
      <c r="J154"/>
    </row>
    <row r="155" spans="1:10" ht="62.25">
      <c r="A155" s="10" t="s">
        <v>213</v>
      </c>
      <c r="B155" s="14" t="s">
        <v>196</v>
      </c>
      <c r="C155" s="14" t="s">
        <v>19</v>
      </c>
      <c r="D155" s="14" t="s">
        <v>29</v>
      </c>
      <c r="E155" s="15" t="s">
        <v>207</v>
      </c>
      <c r="F155" s="15"/>
      <c r="G155" s="21">
        <f>SUM(G156,G158)</f>
        <v>7876.5</v>
      </c>
      <c r="H155"/>
      <c r="I155"/>
      <c r="J155"/>
    </row>
    <row r="156" spans="1:10" ht="30.75">
      <c r="A156" s="10" t="s">
        <v>214</v>
      </c>
      <c r="B156" s="14" t="s">
        <v>196</v>
      </c>
      <c r="C156" s="14" t="s">
        <v>19</v>
      </c>
      <c r="D156" s="14" t="s">
        <v>29</v>
      </c>
      <c r="E156" s="15" t="s">
        <v>206</v>
      </c>
      <c r="F156" s="15"/>
      <c r="G156" s="21">
        <f>SUM(G157)</f>
        <v>6776.5</v>
      </c>
      <c r="H156"/>
      <c r="I156"/>
      <c r="J156"/>
    </row>
    <row r="157" spans="1:10" ht="62.25">
      <c r="A157" s="10" t="s">
        <v>215</v>
      </c>
      <c r="B157" s="14" t="s">
        <v>196</v>
      </c>
      <c r="C157" s="14" t="s">
        <v>19</v>
      </c>
      <c r="D157" s="14" t="s">
        <v>29</v>
      </c>
      <c r="E157" s="15" t="s">
        <v>206</v>
      </c>
      <c r="F157" s="15">
        <v>521</v>
      </c>
      <c r="G157" s="21">
        <v>6776.5</v>
      </c>
      <c r="H157"/>
      <c r="I157"/>
      <c r="J157"/>
    </row>
    <row r="158" spans="1:10" ht="30.75">
      <c r="A158" s="10" t="s">
        <v>216</v>
      </c>
      <c r="B158" s="14" t="s">
        <v>196</v>
      </c>
      <c r="C158" s="14" t="s">
        <v>19</v>
      </c>
      <c r="D158" s="14" t="s">
        <v>29</v>
      </c>
      <c r="E158" s="15" t="s">
        <v>208</v>
      </c>
      <c r="F158" s="15"/>
      <c r="G158" s="21">
        <f>SUM(G159)</f>
        <v>1100</v>
      </c>
      <c r="H158"/>
      <c r="I158"/>
      <c r="J158"/>
    </row>
    <row r="159" spans="1:10" ht="15">
      <c r="A159" s="10" t="s">
        <v>197</v>
      </c>
      <c r="B159" s="14" t="s">
        <v>196</v>
      </c>
      <c r="C159" s="14" t="s">
        <v>19</v>
      </c>
      <c r="D159" s="14" t="s">
        <v>29</v>
      </c>
      <c r="E159" s="15" t="s">
        <v>208</v>
      </c>
      <c r="F159" s="15">
        <v>540</v>
      </c>
      <c r="G159" s="21">
        <v>1100</v>
      </c>
      <c r="H159"/>
      <c r="I159"/>
      <c r="J159"/>
    </row>
    <row r="160" spans="1:10" ht="46.5">
      <c r="A160" s="10" t="s">
        <v>218</v>
      </c>
      <c r="B160" s="14" t="s">
        <v>196</v>
      </c>
      <c r="C160" s="14" t="s">
        <v>209</v>
      </c>
      <c r="D160" s="14"/>
      <c r="E160" s="15"/>
      <c r="F160" s="15"/>
      <c r="G160" s="21">
        <f>SUM(G161)</f>
        <v>10873.91</v>
      </c>
      <c r="H160"/>
      <c r="I160"/>
      <c r="J160"/>
    </row>
    <row r="161" spans="1:10" ht="46.5">
      <c r="A161" s="10" t="s">
        <v>217</v>
      </c>
      <c r="B161" s="14" t="s">
        <v>196</v>
      </c>
      <c r="C161" s="14" t="s">
        <v>209</v>
      </c>
      <c r="D161" s="14" t="s">
        <v>15</v>
      </c>
      <c r="E161" s="15"/>
      <c r="F161" s="15"/>
      <c r="G161" s="21">
        <f>SUM(G162)</f>
        <v>10873.91</v>
      </c>
      <c r="H161"/>
      <c r="I161"/>
      <c r="J161"/>
    </row>
    <row r="162" spans="1:10" ht="30.75">
      <c r="A162" s="9" t="s">
        <v>129</v>
      </c>
      <c r="B162" s="14" t="s">
        <v>196</v>
      </c>
      <c r="C162" s="14" t="s">
        <v>209</v>
      </c>
      <c r="D162" s="14" t="s">
        <v>15</v>
      </c>
      <c r="E162" s="14" t="s">
        <v>89</v>
      </c>
      <c r="F162" s="15"/>
      <c r="G162" s="21">
        <f>SUM(G163)</f>
        <v>10873.91</v>
      </c>
      <c r="H162"/>
      <c r="I162"/>
      <c r="J162"/>
    </row>
    <row r="163" spans="1:10" ht="46.5">
      <c r="A163" s="10" t="s">
        <v>220</v>
      </c>
      <c r="B163" s="14" t="s">
        <v>196</v>
      </c>
      <c r="C163" s="14" t="s">
        <v>209</v>
      </c>
      <c r="D163" s="14" t="s">
        <v>15</v>
      </c>
      <c r="E163" s="15" t="s">
        <v>210</v>
      </c>
      <c r="F163" s="15"/>
      <c r="G163" s="21">
        <f>SUM(G164)</f>
        <v>10873.91</v>
      </c>
      <c r="H163"/>
      <c r="I163"/>
      <c r="J163"/>
    </row>
    <row r="164" spans="1:10" ht="30.75">
      <c r="A164" s="10" t="s">
        <v>219</v>
      </c>
      <c r="B164" s="14" t="s">
        <v>196</v>
      </c>
      <c r="C164" s="14" t="s">
        <v>209</v>
      </c>
      <c r="D164" s="14" t="s">
        <v>15</v>
      </c>
      <c r="E164" s="15" t="s">
        <v>210</v>
      </c>
      <c r="F164" s="15">
        <v>511</v>
      </c>
      <c r="G164" s="21">
        <f>5000+5873.91</f>
        <v>10873.91</v>
      </c>
      <c r="H164"/>
      <c r="I164"/>
      <c r="J164"/>
    </row>
    <row r="165" spans="1:10" ht="62.25">
      <c r="A165" s="36" t="s">
        <v>221</v>
      </c>
      <c r="B165" s="37" t="s">
        <v>222</v>
      </c>
      <c r="C165" s="37"/>
      <c r="D165" s="37"/>
      <c r="E165" s="37"/>
      <c r="F165" s="37"/>
      <c r="G165" s="41">
        <f>SUM(G166)</f>
        <v>1698</v>
      </c>
      <c r="H165"/>
      <c r="I165"/>
      <c r="J165"/>
    </row>
    <row r="166" spans="1:10" ht="15">
      <c r="A166" s="9" t="s">
        <v>14</v>
      </c>
      <c r="B166" s="14" t="s">
        <v>222</v>
      </c>
      <c r="C166" s="14" t="s">
        <v>15</v>
      </c>
      <c r="D166" s="14"/>
      <c r="E166" s="14"/>
      <c r="F166" s="14"/>
      <c r="G166" s="42">
        <f>SUM(G167)</f>
        <v>1698</v>
      </c>
      <c r="H166"/>
      <c r="I166"/>
      <c r="J166"/>
    </row>
    <row r="167" spans="1:10" ht="15">
      <c r="A167" s="9" t="s">
        <v>134</v>
      </c>
      <c r="B167" s="14" t="s">
        <v>222</v>
      </c>
      <c r="C167" s="14" t="s">
        <v>15</v>
      </c>
      <c r="D167" s="14" t="s">
        <v>26</v>
      </c>
      <c r="E167" s="14"/>
      <c r="F167" s="14"/>
      <c r="G167" s="42">
        <f>SUM(G168)</f>
        <v>1698</v>
      </c>
      <c r="H167"/>
      <c r="I167"/>
      <c r="J167"/>
    </row>
    <row r="168" spans="1:10" ht="30.75">
      <c r="A168" s="9" t="s">
        <v>129</v>
      </c>
      <c r="B168" s="14" t="s">
        <v>222</v>
      </c>
      <c r="C168" s="14" t="s">
        <v>15</v>
      </c>
      <c r="D168" s="14" t="s">
        <v>26</v>
      </c>
      <c r="E168" s="14" t="s">
        <v>89</v>
      </c>
      <c r="F168" s="15"/>
      <c r="G168" s="21">
        <f>SUM(G169,G176)</f>
        <v>1698</v>
      </c>
      <c r="H168"/>
      <c r="I168"/>
      <c r="J168"/>
    </row>
    <row r="169" spans="1:10" ht="30.75">
      <c r="A169" s="9" t="s">
        <v>130</v>
      </c>
      <c r="B169" s="14" t="s">
        <v>222</v>
      </c>
      <c r="C169" s="14" t="s">
        <v>15</v>
      </c>
      <c r="D169" s="14" t="s">
        <v>26</v>
      </c>
      <c r="E169" s="14" t="s">
        <v>90</v>
      </c>
      <c r="F169" s="14"/>
      <c r="G169" s="20">
        <f>SUM(G170:G175)</f>
        <v>1633</v>
      </c>
      <c r="H169">
        <f>SUM(G170:G172)</f>
        <v>1535</v>
      </c>
      <c r="I169"/>
      <c r="J169"/>
    </row>
    <row r="170" spans="1:10" ht="30.75">
      <c r="A170" s="9" t="s">
        <v>125</v>
      </c>
      <c r="B170" s="14" t="s">
        <v>222</v>
      </c>
      <c r="C170" s="14" t="s">
        <v>15</v>
      </c>
      <c r="D170" s="14" t="s">
        <v>26</v>
      </c>
      <c r="E170" s="14" t="s">
        <v>90</v>
      </c>
      <c r="F170" s="14" t="s">
        <v>18</v>
      </c>
      <c r="G170" s="20">
        <v>1180</v>
      </c>
      <c r="H170"/>
      <c r="I170"/>
      <c r="J170"/>
    </row>
    <row r="171" spans="1:10" ht="46.5" hidden="1">
      <c r="A171" s="9" t="s">
        <v>126</v>
      </c>
      <c r="B171" s="14" t="s">
        <v>222</v>
      </c>
      <c r="C171" s="14" t="s">
        <v>15</v>
      </c>
      <c r="D171" s="14" t="s">
        <v>26</v>
      </c>
      <c r="E171" s="14" t="s">
        <v>90</v>
      </c>
      <c r="F171" s="14" t="s">
        <v>20</v>
      </c>
      <c r="G171" s="20"/>
      <c r="H171"/>
      <c r="I171"/>
      <c r="J171"/>
    </row>
    <row r="172" spans="1:10" ht="62.25">
      <c r="A172" s="9" t="s">
        <v>127</v>
      </c>
      <c r="B172" s="14" t="s">
        <v>222</v>
      </c>
      <c r="C172" s="14" t="s">
        <v>15</v>
      </c>
      <c r="D172" s="14" t="s">
        <v>26</v>
      </c>
      <c r="E172" s="14" t="s">
        <v>90</v>
      </c>
      <c r="F172" s="14" t="s">
        <v>128</v>
      </c>
      <c r="G172" s="20">
        <v>355</v>
      </c>
      <c r="H172"/>
      <c r="I172"/>
      <c r="J172"/>
    </row>
    <row r="173" spans="1:10" ht="30.75">
      <c r="A173" s="10" t="s">
        <v>149</v>
      </c>
      <c r="B173" s="14" t="s">
        <v>222</v>
      </c>
      <c r="C173" s="14" t="s">
        <v>15</v>
      </c>
      <c r="D173" s="14" t="s">
        <v>26</v>
      </c>
      <c r="E173" s="14" t="s">
        <v>90</v>
      </c>
      <c r="F173" s="14" t="s">
        <v>21</v>
      </c>
      <c r="G173" s="20">
        <v>35</v>
      </c>
      <c r="H173"/>
      <c r="I173"/>
      <c r="J173"/>
    </row>
    <row r="174" spans="1:10" ht="46.5">
      <c r="A174" s="10" t="s">
        <v>148</v>
      </c>
      <c r="B174" s="14" t="s">
        <v>222</v>
      </c>
      <c r="C174" s="14" t="s">
        <v>15</v>
      </c>
      <c r="D174" s="14" t="s">
        <v>26</v>
      </c>
      <c r="E174" s="14" t="s">
        <v>90</v>
      </c>
      <c r="F174" s="14" t="s">
        <v>22</v>
      </c>
      <c r="G174" s="20">
        <v>43</v>
      </c>
      <c r="H174"/>
      <c r="I174"/>
      <c r="J174"/>
    </row>
    <row r="175" spans="1:10" ht="15">
      <c r="A175" s="10" t="s">
        <v>150</v>
      </c>
      <c r="B175" s="14" t="s">
        <v>222</v>
      </c>
      <c r="C175" s="14" t="s">
        <v>15</v>
      </c>
      <c r="D175" s="14" t="s">
        <v>26</v>
      </c>
      <c r="E175" s="14" t="s">
        <v>90</v>
      </c>
      <c r="F175" s="14" t="s">
        <v>23</v>
      </c>
      <c r="G175" s="20">
        <v>20</v>
      </c>
      <c r="H175"/>
      <c r="I175"/>
      <c r="J175"/>
    </row>
    <row r="176" spans="1:10" ht="46.5">
      <c r="A176" s="10" t="s">
        <v>223</v>
      </c>
      <c r="B176" s="14" t="s">
        <v>222</v>
      </c>
      <c r="C176" s="14" t="s">
        <v>15</v>
      </c>
      <c r="D176" s="14" t="s">
        <v>26</v>
      </c>
      <c r="E176" s="15" t="s">
        <v>224</v>
      </c>
      <c r="F176" s="15"/>
      <c r="G176" s="21">
        <f>SUM(G177:G178)</f>
        <v>65</v>
      </c>
      <c r="H176"/>
      <c r="I176"/>
      <c r="J176"/>
    </row>
    <row r="177" spans="1:10" ht="46.5">
      <c r="A177" s="10" t="s">
        <v>148</v>
      </c>
      <c r="B177" s="14" t="s">
        <v>222</v>
      </c>
      <c r="C177" s="14" t="s">
        <v>15</v>
      </c>
      <c r="D177" s="14" t="s">
        <v>26</v>
      </c>
      <c r="E177" s="15" t="s">
        <v>224</v>
      </c>
      <c r="F177" s="15">
        <v>244</v>
      </c>
      <c r="G177" s="21">
        <v>60</v>
      </c>
      <c r="H177"/>
      <c r="I177"/>
      <c r="J177"/>
    </row>
    <row r="178" spans="1:10" ht="15">
      <c r="A178" s="10" t="s">
        <v>150</v>
      </c>
      <c r="B178" s="14" t="s">
        <v>222</v>
      </c>
      <c r="C178" s="14" t="s">
        <v>15</v>
      </c>
      <c r="D178" s="14" t="s">
        <v>26</v>
      </c>
      <c r="E178" s="15" t="s">
        <v>224</v>
      </c>
      <c r="F178" s="15">
        <v>852</v>
      </c>
      <c r="G178" s="21">
        <v>5</v>
      </c>
      <c r="H178"/>
      <c r="I178"/>
      <c r="J178"/>
    </row>
    <row r="179" spans="1:10" ht="46.5">
      <c r="A179" s="36" t="s">
        <v>225</v>
      </c>
      <c r="B179" s="37" t="s">
        <v>226</v>
      </c>
      <c r="C179" s="37"/>
      <c r="D179" s="37"/>
      <c r="E179" s="37"/>
      <c r="F179" s="37"/>
      <c r="G179" s="41">
        <f>SUM(G180,G189,G194,G228)</f>
        <v>28840.300000000003</v>
      </c>
      <c r="H179"/>
      <c r="I179"/>
      <c r="J179"/>
    </row>
    <row r="180" spans="1:10" ht="15">
      <c r="A180" s="9" t="s">
        <v>14</v>
      </c>
      <c r="B180" s="14" t="s">
        <v>226</v>
      </c>
      <c r="C180" s="14" t="s">
        <v>15</v>
      </c>
      <c r="D180" s="14"/>
      <c r="E180" s="14"/>
      <c r="F180" s="14"/>
      <c r="G180" s="42">
        <f>SUM(G181)</f>
        <v>4402.1</v>
      </c>
      <c r="H180"/>
      <c r="I180"/>
      <c r="J180"/>
    </row>
    <row r="181" spans="1:10" ht="15">
      <c r="A181" s="9" t="s">
        <v>134</v>
      </c>
      <c r="B181" s="14" t="s">
        <v>226</v>
      </c>
      <c r="C181" s="14" t="s">
        <v>15</v>
      </c>
      <c r="D181" s="14" t="s">
        <v>26</v>
      </c>
      <c r="E181" s="14"/>
      <c r="F181" s="14"/>
      <c r="G181" s="42">
        <f>SUM(G182)</f>
        <v>4402.1</v>
      </c>
      <c r="H181"/>
      <c r="I181"/>
      <c r="J181"/>
    </row>
    <row r="182" spans="1:10" ht="30.75">
      <c r="A182" s="9" t="s">
        <v>129</v>
      </c>
      <c r="B182" s="14" t="s">
        <v>226</v>
      </c>
      <c r="C182" s="14" t="s">
        <v>15</v>
      </c>
      <c r="D182" s="14" t="s">
        <v>26</v>
      </c>
      <c r="E182" s="14" t="s">
        <v>89</v>
      </c>
      <c r="F182" s="15"/>
      <c r="G182" s="21">
        <f>SUM(G183)</f>
        <v>4402.1</v>
      </c>
      <c r="H182"/>
      <c r="I182"/>
      <c r="J182"/>
    </row>
    <row r="183" spans="1:10" ht="30.75">
      <c r="A183" s="10" t="s">
        <v>152</v>
      </c>
      <c r="B183" s="14" t="s">
        <v>226</v>
      </c>
      <c r="C183" s="14" t="s">
        <v>15</v>
      </c>
      <c r="D183" s="14" t="s">
        <v>26</v>
      </c>
      <c r="E183" s="15" t="s">
        <v>93</v>
      </c>
      <c r="F183" s="15"/>
      <c r="G183" s="21">
        <f>SUM(G184:G188)</f>
        <v>4402.1</v>
      </c>
      <c r="H183">
        <f>SUM(G184:G185)</f>
        <v>4370</v>
      </c>
      <c r="I183"/>
      <c r="J183"/>
    </row>
    <row r="184" spans="1:10" ht="15">
      <c r="A184" s="9" t="s">
        <v>153</v>
      </c>
      <c r="B184" s="14" t="s">
        <v>226</v>
      </c>
      <c r="C184" s="14" t="s">
        <v>15</v>
      </c>
      <c r="D184" s="14" t="s">
        <v>26</v>
      </c>
      <c r="E184" s="15" t="s">
        <v>93</v>
      </c>
      <c r="F184" s="15">
        <v>111</v>
      </c>
      <c r="G184" s="21">
        <v>3420</v>
      </c>
      <c r="H184"/>
      <c r="I184"/>
      <c r="J184"/>
    </row>
    <row r="185" spans="1:10" ht="62.25">
      <c r="A185" s="9" t="s">
        <v>157</v>
      </c>
      <c r="B185" s="14" t="s">
        <v>226</v>
      </c>
      <c r="C185" s="14" t="s">
        <v>15</v>
      </c>
      <c r="D185" s="14" t="s">
        <v>26</v>
      </c>
      <c r="E185" s="15" t="s">
        <v>93</v>
      </c>
      <c r="F185" s="15">
        <v>119</v>
      </c>
      <c r="G185" s="21">
        <v>950</v>
      </c>
      <c r="H185"/>
      <c r="I185"/>
      <c r="J185"/>
    </row>
    <row r="186" spans="1:10" ht="30.75">
      <c r="A186" s="10" t="s">
        <v>149</v>
      </c>
      <c r="B186" s="14" t="s">
        <v>226</v>
      </c>
      <c r="C186" s="14" t="s">
        <v>15</v>
      </c>
      <c r="D186" s="14" t="s">
        <v>26</v>
      </c>
      <c r="E186" s="15" t="s">
        <v>93</v>
      </c>
      <c r="F186" s="15">
        <v>242</v>
      </c>
      <c r="G186" s="21">
        <v>1</v>
      </c>
      <c r="H186"/>
      <c r="I186"/>
      <c r="J186"/>
    </row>
    <row r="187" spans="1:10" ht="46.5">
      <c r="A187" s="10" t="s">
        <v>148</v>
      </c>
      <c r="B187" s="14" t="s">
        <v>226</v>
      </c>
      <c r="C187" s="14" t="s">
        <v>15</v>
      </c>
      <c r="D187" s="14" t="s">
        <v>26</v>
      </c>
      <c r="E187" s="15" t="s">
        <v>93</v>
      </c>
      <c r="F187" s="15">
        <v>244</v>
      </c>
      <c r="G187" s="21">
        <v>21.1</v>
      </c>
      <c r="H187"/>
      <c r="I187"/>
      <c r="J187"/>
    </row>
    <row r="188" spans="1:10" ht="15">
      <c r="A188" s="10" t="s">
        <v>150</v>
      </c>
      <c r="B188" s="14" t="s">
        <v>226</v>
      </c>
      <c r="C188" s="14" t="s">
        <v>15</v>
      </c>
      <c r="D188" s="14" t="s">
        <v>26</v>
      </c>
      <c r="E188" s="15" t="s">
        <v>93</v>
      </c>
      <c r="F188" s="15">
        <v>852</v>
      </c>
      <c r="G188" s="21">
        <v>10</v>
      </c>
      <c r="H188"/>
      <c r="I188"/>
      <c r="J188"/>
    </row>
    <row r="189" spans="1:10" ht="15">
      <c r="A189" s="10" t="s">
        <v>132</v>
      </c>
      <c r="B189" s="14" t="s">
        <v>226</v>
      </c>
      <c r="C189" s="14" t="s">
        <v>31</v>
      </c>
      <c r="D189" s="14"/>
      <c r="E189" s="15"/>
      <c r="F189" s="15"/>
      <c r="G189" s="21">
        <f>SUM(G190)</f>
        <v>3280</v>
      </c>
      <c r="H189"/>
      <c r="I189"/>
      <c r="J189"/>
    </row>
    <row r="190" spans="1:10" ht="15">
      <c r="A190" s="10" t="s">
        <v>227</v>
      </c>
      <c r="B190" s="14" t="s">
        <v>226</v>
      </c>
      <c r="C190" s="14" t="s">
        <v>31</v>
      </c>
      <c r="D190" s="14" t="s">
        <v>17</v>
      </c>
      <c r="E190" s="15"/>
      <c r="F190" s="15"/>
      <c r="G190" s="21">
        <f>SUM(G191)</f>
        <v>3280</v>
      </c>
      <c r="H190"/>
      <c r="I190"/>
      <c r="J190"/>
    </row>
    <row r="191" spans="1:10" ht="30.75">
      <c r="A191" s="9" t="s">
        <v>129</v>
      </c>
      <c r="B191" s="14" t="s">
        <v>226</v>
      </c>
      <c r="C191" s="14" t="s">
        <v>31</v>
      </c>
      <c r="D191" s="14" t="s">
        <v>17</v>
      </c>
      <c r="E191" s="14" t="s">
        <v>89</v>
      </c>
      <c r="F191" s="15"/>
      <c r="G191" s="21">
        <f>SUM(G192)</f>
        <v>3280</v>
      </c>
      <c r="H191"/>
      <c r="I191"/>
      <c r="J191"/>
    </row>
    <row r="192" spans="1:10" ht="15">
      <c r="A192" s="10" t="s">
        <v>229</v>
      </c>
      <c r="B192" s="14" t="s">
        <v>226</v>
      </c>
      <c r="C192" s="14" t="s">
        <v>31</v>
      </c>
      <c r="D192" s="14" t="s">
        <v>17</v>
      </c>
      <c r="E192" s="15" t="s">
        <v>228</v>
      </c>
      <c r="F192" s="15"/>
      <c r="G192" s="21">
        <f>SUM(G193)</f>
        <v>3280</v>
      </c>
      <c r="H192"/>
      <c r="I192"/>
      <c r="J192"/>
    </row>
    <row r="193" spans="1:10" ht="65.25" customHeight="1">
      <c r="A193" s="10" t="s">
        <v>167</v>
      </c>
      <c r="B193" s="14" t="s">
        <v>226</v>
      </c>
      <c r="C193" s="14" t="s">
        <v>31</v>
      </c>
      <c r="D193" s="14" t="s">
        <v>17</v>
      </c>
      <c r="E193" s="15" t="s">
        <v>228</v>
      </c>
      <c r="F193" s="15">
        <v>611</v>
      </c>
      <c r="G193" s="21">
        <v>3280</v>
      </c>
      <c r="H193">
        <v>3180</v>
      </c>
      <c r="I193"/>
      <c r="J193"/>
    </row>
    <row r="194" spans="1:10" ht="15">
      <c r="A194" s="10" t="s">
        <v>231</v>
      </c>
      <c r="B194" s="14" t="s">
        <v>226</v>
      </c>
      <c r="C194" s="14" t="s">
        <v>230</v>
      </c>
      <c r="D194" s="14"/>
      <c r="E194" s="15"/>
      <c r="F194" s="15"/>
      <c r="G194" s="21">
        <f>SUM(G195,G217)</f>
        <v>21132.100000000002</v>
      </c>
      <c r="H194"/>
      <c r="I194"/>
      <c r="J194"/>
    </row>
    <row r="195" spans="1:10" ht="15">
      <c r="A195" s="10" t="s">
        <v>232</v>
      </c>
      <c r="B195" s="14" t="s">
        <v>226</v>
      </c>
      <c r="C195" s="14" t="s">
        <v>230</v>
      </c>
      <c r="D195" s="14" t="s">
        <v>15</v>
      </c>
      <c r="E195" s="15"/>
      <c r="F195" s="15"/>
      <c r="G195" s="21">
        <f>SUM(G196,G212)</f>
        <v>18929.7</v>
      </c>
      <c r="H195"/>
      <c r="I195"/>
      <c r="J195"/>
    </row>
    <row r="196" spans="1:10" ht="30.75">
      <c r="A196" s="9" t="s">
        <v>129</v>
      </c>
      <c r="B196" s="14" t="s">
        <v>226</v>
      </c>
      <c r="C196" s="14" t="s">
        <v>230</v>
      </c>
      <c r="D196" s="14" t="s">
        <v>15</v>
      </c>
      <c r="E196" s="14" t="s">
        <v>89</v>
      </c>
      <c r="F196" s="15"/>
      <c r="G196" s="21">
        <f>SUM(G197,G204,G210)</f>
        <v>18779.7</v>
      </c>
      <c r="H196"/>
      <c r="I196"/>
      <c r="J196"/>
    </row>
    <row r="197" spans="1:10" ht="30.75">
      <c r="A197" s="10" t="s">
        <v>234</v>
      </c>
      <c r="B197" s="14" t="s">
        <v>226</v>
      </c>
      <c r="C197" s="14" t="s">
        <v>230</v>
      </c>
      <c r="D197" s="14" t="s">
        <v>15</v>
      </c>
      <c r="E197" s="15" t="s">
        <v>233</v>
      </c>
      <c r="F197" s="15"/>
      <c r="G197" s="21">
        <f>SUM(G198:G203)</f>
        <v>12390.2</v>
      </c>
      <c r="H197">
        <f>SUM(G198:G199)</f>
        <v>5855</v>
      </c>
      <c r="I197"/>
      <c r="J197"/>
    </row>
    <row r="198" spans="1:10" ht="15">
      <c r="A198" s="9" t="s">
        <v>153</v>
      </c>
      <c r="B198" s="14" t="s">
        <v>226</v>
      </c>
      <c r="C198" s="14" t="s">
        <v>230</v>
      </c>
      <c r="D198" s="14" t="s">
        <v>15</v>
      </c>
      <c r="E198" s="15" t="s">
        <v>233</v>
      </c>
      <c r="F198" s="15">
        <v>111</v>
      </c>
      <c r="G198" s="21">
        <v>4500</v>
      </c>
      <c r="H198"/>
      <c r="I198"/>
      <c r="J198"/>
    </row>
    <row r="199" spans="1:10" ht="62.25">
      <c r="A199" s="9" t="s">
        <v>157</v>
      </c>
      <c r="B199" s="14" t="s">
        <v>226</v>
      </c>
      <c r="C199" s="14" t="s">
        <v>230</v>
      </c>
      <c r="D199" s="14" t="s">
        <v>15</v>
      </c>
      <c r="E199" s="15" t="s">
        <v>233</v>
      </c>
      <c r="F199" s="15">
        <v>119</v>
      </c>
      <c r="G199" s="21">
        <v>1355</v>
      </c>
      <c r="H199"/>
      <c r="I199"/>
      <c r="J199"/>
    </row>
    <row r="200" spans="1:10" ht="30.75">
      <c r="A200" s="10" t="s">
        <v>149</v>
      </c>
      <c r="B200" s="14" t="s">
        <v>226</v>
      </c>
      <c r="C200" s="14" t="s">
        <v>230</v>
      </c>
      <c r="D200" s="14" t="s">
        <v>15</v>
      </c>
      <c r="E200" s="15" t="s">
        <v>233</v>
      </c>
      <c r="F200" s="15">
        <v>242</v>
      </c>
      <c r="G200" s="21">
        <v>16</v>
      </c>
      <c r="H200"/>
      <c r="I200"/>
      <c r="J200"/>
    </row>
    <row r="201" spans="1:10" ht="46.5">
      <c r="A201" s="10" t="s">
        <v>148</v>
      </c>
      <c r="B201" s="14" t="s">
        <v>226</v>
      </c>
      <c r="C201" s="14" t="s">
        <v>230</v>
      </c>
      <c r="D201" s="14" t="s">
        <v>15</v>
      </c>
      <c r="E201" s="15" t="s">
        <v>233</v>
      </c>
      <c r="F201" s="15">
        <v>244</v>
      </c>
      <c r="G201" s="21">
        <v>391.2</v>
      </c>
      <c r="H201"/>
      <c r="I201"/>
      <c r="J201"/>
    </row>
    <row r="202" spans="1:10" ht="63.75" customHeight="1">
      <c r="A202" s="10" t="s">
        <v>167</v>
      </c>
      <c r="B202" s="14" t="s">
        <v>226</v>
      </c>
      <c r="C202" s="14" t="s">
        <v>230</v>
      </c>
      <c r="D202" s="14" t="s">
        <v>15</v>
      </c>
      <c r="E202" s="15" t="s">
        <v>233</v>
      </c>
      <c r="F202" s="15">
        <v>611</v>
      </c>
      <c r="G202" s="21">
        <f>6138-50</f>
        <v>6088</v>
      </c>
      <c r="H202">
        <v>4490</v>
      </c>
      <c r="I202"/>
      <c r="J202"/>
    </row>
    <row r="203" spans="1:10" ht="15">
      <c r="A203" s="10" t="s">
        <v>150</v>
      </c>
      <c r="B203" s="14" t="s">
        <v>226</v>
      </c>
      <c r="C203" s="14" t="s">
        <v>230</v>
      </c>
      <c r="D203" s="14" t="s">
        <v>15</v>
      </c>
      <c r="E203" s="15" t="s">
        <v>233</v>
      </c>
      <c r="F203" s="15">
        <v>852</v>
      </c>
      <c r="G203" s="21">
        <v>40</v>
      </c>
      <c r="H203"/>
      <c r="I203"/>
      <c r="J203"/>
    </row>
    <row r="204" spans="1:10" ht="15">
      <c r="A204" s="10" t="s">
        <v>236</v>
      </c>
      <c r="B204" s="14" t="s">
        <v>226</v>
      </c>
      <c r="C204" s="14" t="s">
        <v>230</v>
      </c>
      <c r="D204" s="14" t="s">
        <v>15</v>
      </c>
      <c r="E204" s="15" t="s">
        <v>235</v>
      </c>
      <c r="F204" s="15"/>
      <c r="G204" s="21">
        <f>SUM(G205:G209)</f>
        <v>6373.2</v>
      </c>
      <c r="H204" s="23">
        <f>SUM(G205:G206)</f>
        <v>6065</v>
      </c>
      <c r="I204"/>
      <c r="J204"/>
    </row>
    <row r="205" spans="1:10" ht="15">
      <c r="A205" s="9" t="s">
        <v>153</v>
      </c>
      <c r="B205" s="14" t="s">
        <v>226</v>
      </c>
      <c r="C205" s="14" t="s">
        <v>230</v>
      </c>
      <c r="D205" s="14" t="s">
        <v>15</v>
      </c>
      <c r="E205" s="15" t="s">
        <v>235</v>
      </c>
      <c r="F205" s="15">
        <v>111</v>
      </c>
      <c r="G205" s="21">
        <v>4660</v>
      </c>
      <c r="H205"/>
      <c r="I205"/>
      <c r="J205"/>
    </row>
    <row r="206" spans="1:10" ht="62.25">
      <c r="A206" s="9" t="s">
        <v>157</v>
      </c>
      <c r="B206" s="14" t="s">
        <v>226</v>
      </c>
      <c r="C206" s="14" t="s">
        <v>230</v>
      </c>
      <c r="D206" s="14" t="s">
        <v>15</v>
      </c>
      <c r="E206" s="15" t="s">
        <v>235</v>
      </c>
      <c r="F206" s="15">
        <v>119</v>
      </c>
      <c r="G206" s="21">
        <v>1405</v>
      </c>
      <c r="H206"/>
      <c r="I206"/>
      <c r="J206"/>
    </row>
    <row r="207" spans="1:10" ht="30.75">
      <c r="A207" s="10" t="s">
        <v>149</v>
      </c>
      <c r="B207" s="14" t="s">
        <v>226</v>
      </c>
      <c r="C207" s="14" t="s">
        <v>230</v>
      </c>
      <c r="D207" s="14" t="s">
        <v>15</v>
      </c>
      <c r="E207" s="15" t="s">
        <v>235</v>
      </c>
      <c r="F207" s="15">
        <v>242</v>
      </c>
      <c r="G207" s="21">
        <f>55+15</f>
        <v>70</v>
      </c>
      <c r="H207"/>
      <c r="I207"/>
      <c r="J207"/>
    </row>
    <row r="208" spans="1:10" ht="46.5">
      <c r="A208" s="10" t="s">
        <v>148</v>
      </c>
      <c r="B208" s="14" t="s">
        <v>226</v>
      </c>
      <c r="C208" s="14" t="s">
        <v>230</v>
      </c>
      <c r="D208" s="14" t="s">
        <v>15</v>
      </c>
      <c r="E208" s="15" t="s">
        <v>235</v>
      </c>
      <c r="F208" s="15">
        <v>244</v>
      </c>
      <c r="G208" s="21">
        <v>188.4</v>
      </c>
      <c r="H208"/>
      <c r="I208"/>
      <c r="J208"/>
    </row>
    <row r="209" spans="1:10" ht="15">
      <c r="A209" s="10" t="s">
        <v>150</v>
      </c>
      <c r="B209" s="14" t="s">
        <v>226</v>
      </c>
      <c r="C209" s="14" t="s">
        <v>230</v>
      </c>
      <c r="D209" s="14" t="s">
        <v>15</v>
      </c>
      <c r="E209" s="15" t="s">
        <v>235</v>
      </c>
      <c r="F209" s="15">
        <v>852</v>
      </c>
      <c r="G209" s="21">
        <f>45+4.8</f>
        <v>49.8</v>
      </c>
      <c r="H209"/>
      <c r="I209"/>
      <c r="J209"/>
    </row>
    <row r="210" spans="1:10" ht="46.5">
      <c r="A210" s="10" t="s">
        <v>304</v>
      </c>
      <c r="B210" s="14" t="s">
        <v>226</v>
      </c>
      <c r="C210" s="14" t="s">
        <v>230</v>
      </c>
      <c r="D210" s="14" t="s">
        <v>15</v>
      </c>
      <c r="E210" s="15" t="s">
        <v>303</v>
      </c>
      <c r="F210" s="15"/>
      <c r="G210" s="21">
        <f>SUM(G211)</f>
        <v>16.3</v>
      </c>
      <c r="H210"/>
      <c r="I210"/>
      <c r="J210"/>
    </row>
    <row r="211" spans="1:10" ht="46.5">
      <c r="A211" s="10" t="s">
        <v>148</v>
      </c>
      <c r="B211" s="14" t="s">
        <v>226</v>
      </c>
      <c r="C211" s="14" t="s">
        <v>230</v>
      </c>
      <c r="D211" s="14" t="s">
        <v>15</v>
      </c>
      <c r="E211" s="15" t="s">
        <v>303</v>
      </c>
      <c r="F211" s="15">
        <v>244</v>
      </c>
      <c r="G211" s="21">
        <v>16.3</v>
      </c>
      <c r="H211"/>
      <c r="I211"/>
      <c r="J211"/>
    </row>
    <row r="212" spans="1:10" ht="46.5">
      <c r="A212" s="10" t="s">
        <v>161</v>
      </c>
      <c r="B212" s="14" t="s">
        <v>226</v>
      </c>
      <c r="C212" s="14" t="s">
        <v>230</v>
      </c>
      <c r="D212" s="14" t="s">
        <v>15</v>
      </c>
      <c r="E212" s="15" t="s">
        <v>94</v>
      </c>
      <c r="F212" s="15"/>
      <c r="G212" s="21">
        <f>SUM(G213)</f>
        <v>150</v>
      </c>
      <c r="H212"/>
      <c r="I212"/>
      <c r="J212"/>
    </row>
    <row r="213" spans="1:10" ht="15">
      <c r="A213" s="10" t="s">
        <v>175</v>
      </c>
      <c r="B213" s="14" t="s">
        <v>226</v>
      </c>
      <c r="C213" s="14" t="s">
        <v>230</v>
      </c>
      <c r="D213" s="14" t="s">
        <v>15</v>
      </c>
      <c r="E213" s="15" t="s">
        <v>105</v>
      </c>
      <c r="F213" s="15"/>
      <c r="G213" s="21">
        <f>SUM(G214)</f>
        <v>150</v>
      </c>
      <c r="H213"/>
      <c r="I213"/>
      <c r="J213"/>
    </row>
    <row r="214" spans="1:10" ht="30.75">
      <c r="A214" s="10" t="s">
        <v>237</v>
      </c>
      <c r="B214" s="14" t="s">
        <v>226</v>
      </c>
      <c r="C214" s="14" t="s">
        <v>230</v>
      </c>
      <c r="D214" s="14" t="s">
        <v>15</v>
      </c>
      <c r="E214" s="15" t="s">
        <v>238</v>
      </c>
      <c r="F214" s="15"/>
      <c r="G214" s="21">
        <f>SUM(G215:G216)</f>
        <v>150</v>
      </c>
      <c r="H214"/>
      <c r="I214"/>
      <c r="J214"/>
    </row>
    <row r="215" spans="1:10" ht="46.5">
      <c r="A215" s="10" t="s">
        <v>181</v>
      </c>
      <c r="B215" s="14" t="s">
        <v>226</v>
      </c>
      <c r="C215" s="14" t="s">
        <v>230</v>
      </c>
      <c r="D215" s="14" t="s">
        <v>15</v>
      </c>
      <c r="E215" s="15" t="s">
        <v>238</v>
      </c>
      <c r="F215" s="15">
        <v>321</v>
      </c>
      <c r="G215" s="21">
        <v>100</v>
      </c>
      <c r="H215"/>
      <c r="I215"/>
      <c r="J215"/>
    </row>
    <row r="216" spans="1:10" ht="64.5" customHeight="1">
      <c r="A216" s="10" t="s">
        <v>167</v>
      </c>
      <c r="B216" s="14" t="s">
        <v>226</v>
      </c>
      <c r="C216" s="14" t="s">
        <v>230</v>
      </c>
      <c r="D216" s="14" t="s">
        <v>15</v>
      </c>
      <c r="E216" s="15" t="s">
        <v>238</v>
      </c>
      <c r="F216" s="15">
        <v>611</v>
      </c>
      <c r="G216" s="21">
        <v>50</v>
      </c>
      <c r="H216"/>
      <c r="I216"/>
      <c r="J216"/>
    </row>
    <row r="217" spans="1:10" ht="30.75">
      <c r="A217" s="10" t="s">
        <v>239</v>
      </c>
      <c r="B217" s="14" t="s">
        <v>226</v>
      </c>
      <c r="C217" s="14" t="s">
        <v>230</v>
      </c>
      <c r="D217" s="14" t="s">
        <v>19</v>
      </c>
      <c r="E217" s="15"/>
      <c r="F217" s="15"/>
      <c r="G217" s="21">
        <f>SUM(G218)</f>
        <v>2202.4</v>
      </c>
      <c r="H217"/>
      <c r="I217"/>
      <c r="J217"/>
    </row>
    <row r="218" spans="1:10" ht="30.75">
      <c r="A218" s="9" t="s">
        <v>129</v>
      </c>
      <c r="B218" s="14" t="s">
        <v>226</v>
      </c>
      <c r="C218" s="14" t="s">
        <v>230</v>
      </c>
      <c r="D218" s="14" t="s">
        <v>19</v>
      </c>
      <c r="E218" s="15" t="s">
        <v>89</v>
      </c>
      <c r="F218" s="15"/>
      <c r="G218" s="21">
        <f>SUM(G219,G222)</f>
        <v>2202.4</v>
      </c>
      <c r="H218"/>
      <c r="I218"/>
      <c r="J218"/>
    </row>
    <row r="219" spans="1:10" ht="30.75">
      <c r="A219" s="10" t="s">
        <v>130</v>
      </c>
      <c r="B219" s="14" t="s">
        <v>226</v>
      </c>
      <c r="C219" s="14" t="s">
        <v>230</v>
      </c>
      <c r="D219" s="14" t="s">
        <v>19</v>
      </c>
      <c r="E219" s="15" t="s">
        <v>90</v>
      </c>
      <c r="F219" s="15"/>
      <c r="G219" s="21">
        <f>SUM(G220:G221)</f>
        <v>815</v>
      </c>
      <c r="H219">
        <f>SUM(G220:G221)</f>
        <v>815</v>
      </c>
      <c r="I219"/>
      <c r="J219"/>
    </row>
    <row r="220" spans="1:10" ht="30.75">
      <c r="A220" s="9" t="s">
        <v>125</v>
      </c>
      <c r="B220" s="14" t="s">
        <v>226</v>
      </c>
      <c r="C220" s="14" t="s">
        <v>230</v>
      </c>
      <c r="D220" s="14" t="s">
        <v>19</v>
      </c>
      <c r="E220" s="15" t="s">
        <v>90</v>
      </c>
      <c r="F220" s="15">
        <v>121</v>
      </c>
      <c r="G220" s="21">
        <v>625</v>
      </c>
      <c r="H220"/>
      <c r="I220"/>
      <c r="J220"/>
    </row>
    <row r="221" spans="1:10" ht="62.25">
      <c r="A221" s="9" t="s">
        <v>127</v>
      </c>
      <c r="B221" s="14" t="s">
        <v>226</v>
      </c>
      <c r="C221" s="14" t="s">
        <v>230</v>
      </c>
      <c r="D221" s="14" t="s">
        <v>19</v>
      </c>
      <c r="E221" s="15" t="s">
        <v>90</v>
      </c>
      <c r="F221" s="15">
        <v>129</v>
      </c>
      <c r="G221" s="21">
        <v>190</v>
      </c>
      <c r="H221"/>
      <c r="I221"/>
      <c r="J221"/>
    </row>
    <row r="222" spans="1:10" ht="79.5" customHeight="1">
      <c r="A222" s="10" t="s">
        <v>240</v>
      </c>
      <c r="B222" s="14" t="s">
        <v>226</v>
      </c>
      <c r="C222" s="14" t="s">
        <v>230</v>
      </c>
      <c r="D222" s="14" t="s">
        <v>19</v>
      </c>
      <c r="E222" s="15" t="s">
        <v>241</v>
      </c>
      <c r="F222" s="15"/>
      <c r="G222" s="21">
        <f>SUM(G223:G227)</f>
        <v>1387.4</v>
      </c>
      <c r="H222">
        <f>SUM(G223:G224)</f>
        <v>1300</v>
      </c>
      <c r="I222"/>
      <c r="J222"/>
    </row>
    <row r="223" spans="1:10" ht="15">
      <c r="A223" s="9" t="s">
        <v>153</v>
      </c>
      <c r="B223" s="14" t="s">
        <v>226</v>
      </c>
      <c r="C223" s="14" t="s">
        <v>230</v>
      </c>
      <c r="D223" s="14" t="s">
        <v>19</v>
      </c>
      <c r="E223" s="15" t="s">
        <v>241</v>
      </c>
      <c r="F223" s="15">
        <v>111</v>
      </c>
      <c r="G223" s="21">
        <v>1000</v>
      </c>
      <c r="H223"/>
      <c r="I223"/>
      <c r="J223"/>
    </row>
    <row r="224" spans="1:10" ht="62.25">
      <c r="A224" s="9" t="s">
        <v>157</v>
      </c>
      <c r="B224" s="14" t="s">
        <v>226</v>
      </c>
      <c r="C224" s="14" t="s">
        <v>230</v>
      </c>
      <c r="D224" s="14" t="s">
        <v>19</v>
      </c>
      <c r="E224" s="15" t="s">
        <v>241</v>
      </c>
      <c r="F224" s="15">
        <v>119</v>
      </c>
      <c r="G224" s="21">
        <v>300</v>
      </c>
      <c r="H224"/>
      <c r="I224"/>
      <c r="J224"/>
    </row>
    <row r="225" spans="1:10" ht="30.75">
      <c r="A225" s="10" t="s">
        <v>149</v>
      </c>
      <c r="B225" s="14" t="s">
        <v>226</v>
      </c>
      <c r="C225" s="14" t="s">
        <v>230</v>
      </c>
      <c r="D225" s="14" t="s">
        <v>19</v>
      </c>
      <c r="E225" s="15" t="s">
        <v>241</v>
      </c>
      <c r="F225" s="15">
        <v>242</v>
      </c>
      <c r="G225" s="21">
        <v>4</v>
      </c>
      <c r="H225"/>
      <c r="I225"/>
      <c r="J225"/>
    </row>
    <row r="226" spans="1:10" ht="46.5">
      <c r="A226" s="10" t="s">
        <v>148</v>
      </c>
      <c r="B226" s="14" t="s">
        <v>226</v>
      </c>
      <c r="C226" s="14" t="s">
        <v>230</v>
      </c>
      <c r="D226" s="14" t="s">
        <v>19</v>
      </c>
      <c r="E226" s="15" t="s">
        <v>241</v>
      </c>
      <c r="F226" s="15">
        <v>244</v>
      </c>
      <c r="G226" s="21">
        <v>50.4</v>
      </c>
      <c r="H226"/>
      <c r="I226"/>
      <c r="J226"/>
    </row>
    <row r="227" spans="1:10" ht="15">
      <c r="A227" s="10" t="s">
        <v>150</v>
      </c>
      <c r="B227" s="14" t="s">
        <v>226</v>
      </c>
      <c r="C227" s="14" t="s">
        <v>230</v>
      </c>
      <c r="D227" s="14" t="s">
        <v>19</v>
      </c>
      <c r="E227" s="15" t="s">
        <v>241</v>
      </c>
      <c r="F227" s="15">
        <v>852</v>
      </c>
      <c r="G227" s="21">
        <v>33</v>
      </c>
      <c r="H227"/>
      <c r="I227"/>
      <c r="J227"/>
    </row>
    <row r="228" spans="1:10" ht="15">
      <c r="A228" s="10" t="s">
        <v>142</v>
      </c>
      <c r="B228" s="14" t="s">
        <v>226</v>
      </c>
      <c r="C228" s="14" t="s">
        <v>32</v>
      </c>
      <c r="D228" s="14"/>
      <c r="E228" s="15"/>
      <c r="F228" s="15"/>
      <c r="G228" s="21">
        <f>SUM(G229)</f>
        <v>26.1</v>
      </c>
      <c r="H228"/>
      <c r="I228"/>
      <c r="J228"/>
    </row>
    <row r="229" spans="1:10" ht="15">
      <c r="A229" s="10" t="s">
        <v>144</v>
      </c>
      <c r="B229" s="14" t="s">
        <v>226</v>
      </c>
      <c r="C229" s="14" t="s">
        <v>32</v>
      </c>
      <c r="D229" s="14" t="s">
        <v>17</v>
      </c>
      <c r="E229" s="15"/>
      <c r="F229" s="15"/>
      <c r="G229" s="21">
        <f>SUM(G230)</f>
        <v>26.1</v>
      </c>
      <c r="H229"/>
      <c r="I229"/>
      <c r="J229"/>
    </row>
    <row r="230" spans="1:10" ht="30.75">
      <c r="A230" s="9" t="s">
        <v>129</v>
      </c>
      <c r="B230" s="14" t="s">
        <v>226</v>
      </c>
      <c r="C230" s="14" t="s">
        <v>32</v>
      </c>
      <c r="D230" s="14" t="s">
        <v>17</v>
      </c>
      <c r="E230" s="15" t="s">
        <v>89</v>
      </c>
      <c r="F230" s="15"/>
      <c r="G230" s="21">
        <f>SUM(G231)</f>
        <v>26.1</v>
      </c>
      <c r="H230"/>
      <c r="I230"/>
      <c r="J230"/>
    </row>
    <row r="231" spans="1:10" ht="95.25" customHeight="1">
      <c r="A231" s="10" t="s">
        <v>244</v>
      </c>
      <c r="B231" s="14" t="s">
        <v>226</v>
      </c>
      <c r="C231" s="14" t="s">
        <v>32</v>
      </c>
      <c r="D231" s="14" t="s">
        <v>17</v>
      </c>
      <c r="E231" s="15" t="s">
        <v>242</v>
      </c>
      <c r="F231" s="15"/>
      <c r="G231" s="21">
        <f>SUM(G232)</f>
        <v>26.1</v>
      </c>
      <c r="H231"/>
      <c r="I231"/>
      <c r="J231"/>
    </row>
    <row r="232" spans="1:10" ht="15">
      <c r="A232" s="10" t="s">
        <v>243</v>
      </c>
      <c r="B232" s="14" t="s">
        <v>226</v>
      </c>
      <c r="C232" s="14" t="s">
        <v>32</v>
      </c>
      <c r="D232" s="14" t="s">
        <v>17</v>
      </c>
      <c r="E232" s="15" t="s">
        <v>242</v>
      </c>
      <c r="F232" s="15">
        <v>612</v>
      </c>
      <c r="G232" s="21">
        <v>26.1</v>
      </c>
      <c r="H232"/>
      <c r="I232"/>
      <c r="J232"/>
    </row>
    <row r="233" spans="1:10" ht="62.25">
      <c r="A233" s="36" t="s">
        <v>245</v>
      </c>
      <c r="B233" s="37" t="s">
        <v>246</v>
      </c>
      <c r="C233" s="37"/>
      <c r="D233" s="37"/>
      <c r="E233" s="37"/>
      <c r="F233" s="37"/>
      <c r="G233" s="43">
        <f>SUM(G234,G322)</f>
        <v>191976.7</v>
      </c>
      <c r="H233" s="32"/>
      <c r="I233"/>
      <c r="J233"/>
    </row>
    <row r="234" spans="1:10" ht="15">
      <c r="A234" s="10" t="s">
        <v>132</v>
      </c>
      <c r="B234" s="14" t="s">
        <v>246</v>
      </c>
      <c r="C234" s="14" t="s">
        <v>31</v>
      </c>
      <c r="D234" s="14"/>
      <c r="E234" s="24"/>
      <c r="F234" s="24"/>
      <c r="G234" s="44">
        <f>SUM(G235,G252,G299,G307,G311)</f>
        <v>177272.5</v>
      </c>
      <c r="H234"/>
      <c r="I234"/>
      <c r="J234"/>
    </row>
    <row r="235" spans="1:10" ht="15">
      <c r="A235" s="10" t="s">
        <v>247</v>
      </c>
      <c r="B235" s="24" t="s">
        <v>246</v>
      </c>
      <c r="C235" s="24" t="s">
        <v>31</v>
      </c>
      <c r="D235" s="24" t="s">
        <v>15</v>
      </c>
      <c r="E235" s="24"/>
      <c r="F235" s="24"/>
      <c r="G235" s="45">
        <f>SUM(G236,G244)</f>
        <v>24284.6</v>
      </c>
      <c r="H235"/>
      <c r="I235"/>
      <c r="J235"/>
    </row>
    <row r="236" spans="1:10" ht="30.75">
      <c r="A236" s="9" t="s">
        <v>129</v>
      </c>
      <c r="B236" s="24" t="s">
        <v>246</v>
      </c>
      <c r="C236" s="24" t="s">
        <v>31</v>
      </c>
      <c r="D236" s="24" t="s">
        <v>15</v>
      </c>
      <c r="E236" s="15" t="s">
        <v>89</v>
      </c>
      <c r="F236" s="15"/>
      <c r="G236" s="21">
        <f>SUM(G237)</f>
        <v>8914.2</v>
      </c>
      <c r="H236"/>
      <c r="I236"/>
      <c r="J236"/>
    </row>
    <row r="237" spans="1:10" ht="15">
      <c r="A237" s="10" t="s">
        <v>248</v>
      </c>
      <c r="B237" s="24" t="s">
        <v>246</v>
      </c>
      <c r="C237" s="24" t="s">
        <v>31</v>
      </c>
      <c r="D237" s="24" t="s">
        <v>15</v>
      </c>
      <c r="E237" s="15" t="s">
        <v>249</v>
      </c>
      <c r="F237" s="15"/>
      <c r="G237" s="21">
        <f>SUM(G238:G243)</f>
        <v>8914.2</v>
      </c>
      <c r="H237">
        <f>SUM(G238:G239)</f>
        <v>2525</v>
      </c>
      <c r="I237"/>
      <c r="J237"/>
    </row>
    <row r="238" spans="1:10" ht="15">
      <c r="A238" s="9" t="s">
        <v>153</v>
      </c>
      <c r="B238" s="24" t="s">
        <v>246</v>
      </c>
      <c r="C238" s="24" t="s">
        <v>31</v>
      </c>
      <c r="D238" s="24" t="s">
        <v>15</v>
      </c>
      <c r="E238" s="15" t="s">
        <v>249</v>
      </c>
      <c r="F238" s="15">
        <v>111</v>
      </c>
      <c r="G238" s="21">
        <v>1940</v>
      </c>
      <c r="H238"/>
      <c r="I238"/>
      <c r="J238"/>
    </row>
    <row r="239" spans="1:10" ht="62.25">
      <c r="A239" s="9" t="s">
        <v>157</v>
      </c>
      <c r="B239" s="24" t="s">
        <v>246</v>
      </c>
      <c r="C239" s="24" t="s">
        <v>31</v>
      </c>
      <c r="D239" s="24" t="s">
        <v>15</v>
      </c>
      <c r="E239" s="15" t="s">
        <v>249</v>
      </c>
      <c r="F239" s="15">
        <v>119</v>
      </c>
      <c r="G239" s="21">
        <v>585</v>
      </c>
      <c r="H239"/>
      <c r="I239"/>
      <c r="J239"/>
    </row>
    <row r="240" spans="1:10" ht="30.75">
      <c r="A240" s="10" t="s">
        <v>149</v>
      </c>
      <c r="B240" s="24" t="s">
        <v>246</v>
      </c>
      <c r="C240" s="24" t="s">
        <v>31</v>
      </c>
      <c r="D240" s="24" t="s">
        <v>15</v>
      </c>
      <c r="E240" s="15" t="s">
        <v>249</v>
      </c>
      <c r="F240" s="15">
        <v>242</v>
      </c>
      <c r="G240" s="21">
        <v>20</v>
      </c>
      <c r="H240"/>
      <c r="I240"/>
      <c r="J240"/>
    </row>
    <row r="241" spans="1:10" ht="46.5">
      <c r="A241" s="10" t="s">
        <v>148</v>
      </c>
      <c r="B241" s="24" t="s">
        <v>246</v>
      </c>
      <c r="C241" s="24" t="s">
        <v>31</v>
      </c>
      <c r="D241" s="24" t="s">
        <v>15</v>
      </c>
      <c r="E241" s="15" t="s">
        <v>249</v>
      </c>
      <c r="F241" s="15">
        <v>244</v>
      </c>
      <c r="G241" s="21">
        <v>4449.2</v>
      </c>
      <c r="H241"/>
      <c r="I241"/>
      <c r="J241"/>
    </row>
    <row r="242" spans="1:10" ht="64.5" customHeight="1">
      <c r="A242" s="10" t="s">
        <v>167</v>
      </c>
      <c r="B242" s="24" t="s">
        <v>246</v>
      </c>
      <c r="C242" s="24" t="s">
        <v>31</v>
      </c>
      <c r="D242" s="24" t="s">
        <v>15</v>
      </c>
      <c r="E242" s="15" t="s">
        <v>249</v>
      </c>
      <c r="F242" s="15">
        <v>611</v>
      </c>
      <c r="G242" s="21">
        <v>1850</v>
      </c>
      <c r="H242">
        <v>1110</v>
      </c>
      <c r="I242"/>
      <c r="J242"/>
    </row>
    <row r="243" spans="1:10" ht="15">
      <c r="A243" s="10" t="s">
        <v>150</v>
      </c>
      <c r="B243" s="24" t="s">
        <v>246</v>
      </c>
      <c r="C243" s="24" t="s">
        <v>31</v>
      </c>
      <c r="D243" s="24" t="s">
        <v>15</v>
      </c>
      <c r="E243" s="15" t="s">
        <v>249</v>
      </c>
      <c r="F243" s="15">
        <v>852</v>
      </c>
      <c r="G243" s="21">
        <v>70</v>
      </c>
      <c r="H243"/>
      <c r="I243"/>
      <c r="J243"/>
    </row>
    <row r="244" spans="1:10" ht="16.5" customHeight="1">
      <c r="A244" s="10" t="s">
        <v>190</v>
      </c>
      <c r="B244" s="24" t="s">
        <v>246</v>
      </c>
      <c r="C244" s="24" t="s">
        <v>31</v>
      </c>
      <c r="D244" s="24" t="s">
        <v>15</v>
      </c>
      <c r="E244" s="15" t="s">
        <v>122</v>
      </c>
      <c r="F244" s="15"/>
      <c r="G244" s="21">
        <f>SUM(G245)</f>
        <v>15370.4</v>
      </c>
      <c r="H244"/>
      <c r="I244"/>
      <c r="J244"/>
    </row>
    <row r="245" spans="1:10" ht="93">
      <c r="A245" s="10" t="s">
        <v>250</v>
      </c>
      <c r="B245" s="24" t="s">
        <v>246</v>
      </c>
      <c r="C245" s="24" t="s">
        <v>31</v>
      </c>
      <c r="D245" s="24" t="s">
        <v>15</v>
      </c>
      <c r="E245" s="15" t="s">
        <v>251</v>
      </c>
      <c r="F245" s="15"/>
      <c r="G245" s="21">
        <f>SUM(G246:G251)</f>
        <v>15370.4</v>
      </c>
      <c r="H245"/>
      <c r="I245"/>
      <c r="J245"/>
    </row>
    <row r="246" spans="1:10" ht="15">
      <c r="A246" s="9" t="s">
        <v>153</v>
      </c>
      <c r="B246" s="24" t="s">
        <v>246</v>
      </c>
      <c r="C246" s="24" t="s">
        <v>31</v>
      </c>
      <c r="D246" s="24" t="s">
        <v>15</v>
      </c>
      <c r="E246" s="15" t="s">
        <v>251</v>
      </c>
      <c r="F246" s="15">
        <v>111</v>
      </c>
      <c r="G246" s="21">
        <v>7126</v>
      </c>
      <c r="H246"/>
      <c r="I246"/>
      <c r="J246"/>
    </row>
    <row r="247" spans="1:10" ht="30.75">
      <c r="A247" s="9" t="s">
        <v>154</v>
      </c>
      <c r="B247" s="24" t="s">
        <v>246</v>
      </c>
      <c r="C247" s="24" t="s">
        <v>31</v>
      </c>
      <c r="D247" s="24" t="s">
        <v>15</v>
      </c>
      <c r="E247" s="15" t="s">
        <v>251</v>
      </c>
      <c r="F247" s="15">
        <v>112</v>
      </c>
      <c r="G247" s="21">
        <v>42</v>
      </c>
      <c r="H247"/>
      <c r="I247"/>
      <c r="J247"/>
    </row>
    <row r="248" spans="1:10" ht="62.25">
      <c r="A248" s="9" t="s">
        <v>157</v>
      </c>
      <c r="B248" s="24" t="s">
        <v>246</v>
      </c>
      <c r="C248" s="24" t="s">
        <v>31</v>
      </c>
      <c r="D248" s="24" t="s">
        <v>15</v>
      </c>
      <c r="E248" s="15" t="s">
        <v>251</v>
      </c>
      <c r="F248" s="15">
        <v>119</v>
      </c>
      <c r="G248" s="21">
        <v>2151.4</v>
      </c>
      <c r="H248"/>
      <c r="I248"/>
      <c r="J248"/>
    </row>
    <row r="249" spans="1:10" ht="30.75">
      <c r="A249" s="10" t="s">
        <v>149</v>
      </c>
      <c r="B249" s="24" t="s">
        <v>246</v>
      </c>
      <c r="C249" s="24" t="s">
        <v>31</v>
      </c>
      <c r="D249" s="24" t="s">
        <v>15</v>
      </c>
      <c r="E249" s="15" t="s">
        <v>251</v>
      </c>
      <c r="F249" s="15">
        <v>242</v>
      </c>
      <c r="G249" s="21">
        <v>124</v>
      </c>
      <c r="H249"/>
      <c r="I249"/>
      <c r="J249"/>
    </row>
    <row r="250" spans="1:10" ht="46.5">
      <c r="A250" s="10" t="s">
        <v>148</v>
      </c>
      <c r="B250" s="24" t="s">
        <v>246</v>
      </c>
      <c r="C250" s="24" t="s">
        <v>31</v>
      </c>
      <c r="D250" s="24" t="s">
        <v>15</v>
      </c>
      <c r="E250" s="15" t="s">
        <v>251</v>
      </c>
      <c r="F250" s="15">
        <v>244</v>
      </c>
      <c r="G250" s="21">
        <v>840</v>
      </c>
      <c r="H250"/>
      <c r="I250"/>
      <c r="J250"/>
    </row>
    <row r="251" spans="1:10" ht="63" customHeight="1">
      <c r="A251" s="10" t="s">
        <v>167</v>
      </c>
      <c r="B251" s="24" t="s">
        <v>246</v>
      </c>
      <c r="C251" s="24" t="s">
        <v>31</v>
      </c>
      <c r="D251" s="24" t="s">
        <v>15</v>
      </c>
      <c r="E251" s="15" t="s">
        <v>251</v>
      </c>
      <c r="F251" s="15">
        <v>611</v>
      </c>
      <c r="G251" s="21">
        <v>5087</v>
      </c>
      <c r="H251"/>
      <c r="I251"/>
      <c r="J251"/>
    </row>
    <row r="252" spans="1:10" ht="15">
      <c r="A252" s="10" t="s">
        <v>253</v>
      </c>
      <c r="B252" s="24" t="s">
        <v>246</v>
      </c>
      <c r="C252" s="24" t="s">
        <v>31</v>
      </c>
      <c r="D252" s="24" t="s">
        <v>252</v>
      </c>
      <c r="E252" s="15"/>
      <c r="F252" s="15"/>
      <c r="G252" s="21">
        <f>SUM(G253,G260,G282,G286)</f>
        <v>141298.4</v>
      </c>
      <c r="H252"/>
      <c r="I252"/>
      <c r="J252"/>
    </row>
    <row r="253" spans="1:10" ht="30.75">
      <c r="A253" s="9" t="s">
        <v>129</v>
      </c>
      <c r="B253" s="24" t="s">
        <v>246</v>
      </c>
      <c r="C253" s="24" t="s">
        <v>31</v>
      </c>
      <c r="D253" s="24" t="s">
        <v>252</v>
      </c>
      <c r="E253" s="15" t="s">
        <v>89</v>
      </c>
      <c r="F253" s="15"/>
      <c r="G253" s="21">
        <f>SUM(G254)</f>
        <v>21081.5</v>
      </c>
      <c r="H253"/>
      <c r="I253"/>
      <c r="J253"/>
    </row>
    <row r="254" spans="1:10" ht="30.75">
      <c r="A254" s="10" t="s">
        <v>254</v>
      </c>
      <c r="B254" s="24" t="s">
        <v>246</v>
      </c>
      <c r="C254" s="24" t="s">
        <v>31</v>
      </c>
      <c r="D254" s="24" t="s">
        <v>252</v>
      </c>
      <c r="E254" s="15" t="s">
        <v>255</v>
      </c>
      <c r="F254" s="15"/>
      <c r="G254" s="21">
        <f>SUM(G255:G259)</f>
        <v>21081.5</v>
      </c>
      <c r="H254">
        <f>SUM(G255:G256)</f>
        <v>7202.299999999999</v>
      </c>
      <c r="I254"/>
      <c r="J254"/>
    </row>
    <row r="255" spans="1:10" ht="15">
      <c r="A255" s="9" t="s">
        <v>153</v>
      </c>
      <c r="B255" s="24" t="s">
        <v>246</v>
      </c>
      <c r="C255" s="24" t="s">
        <v>31</v>
      </c>
      <c r="D255" s="24" t="s">
        <v>252</v>
      </c>
      <c r="E255" s="15" t="s">
        <v>255</v>
      </c>
      <c r="F255" s="15">
        <v>111</v>
      </c>
      <c r="G255" s="21">
        <f>13217.9-10155.6</f>
        <v>3062.2999999999993</v>
      </c>
      <c r="H255"/>
      <c r="I255"/>
      <c r="J255"/>
    </row>
    <row r="256" spans="1:10" ht="62.25">
      <c r="A256" s="9" t="s">
        <v>157</v>
      </c>
      <c r="B256" s="24" t="s">
        <v>246</v>
      </c>
      <c r="C256" s="24" t="s">
        <v>31</v>
      </c>
      <c r="D256" s="24" t="s">
        <v>252</v>
      </c>
      <c r="E256" s="15" t="s">
        <v>255</v>
      </c>
      <c r="F256" s="15">
        <v>119</v>
      </c>
      <c r="G256" s="21">
        <v>4140</v>
      </c>
      <c r="H256"/>
      <c r="I256"/>
      <c r="J256"/>
    </row>
    <row r="257" spans="1:10" ht="30.75">
      <c r="A257" s="10" t="s">
        <v>149</v>
      </c>
      <c r="B257" s="24" t="s">
        <v>246</v>
      </c>
      <c r="C257" s="24" t="s">
        <v>31</v>
      </c>
      <c r="D257" s="24" t="s">
        <v>252</v>
      </c>
      <c r="E257" s="15" t="s">
        <v>255</v>
      </c>
      <c r="F257" s="15">
        <v>242</v>
      </c>
      <c r="G257" s="21">
        <v>150</v>
      </c>
      <c r="H257"/>
      <c r="I257"/>
      <c r="J257"/>
    </row>
    <row r="258" spans="1:10" ht="46.5">
      <c r="A258" s="10" t="s">
        <v>148</v>
      </c>
      <c r="B258" s="24" t="s">
        <v>246</v>
      </c>
      <c r="C258" s="24" t="s">
        <v>31</v>
      </c>
      <c r="D258" s="24" t="s">
        <v>252</v>
      </c>
      <c r="E258" s="15" t="s">
        <v>255</v>
      </c>
      <c r="F258" s="15">
        <v>244</v>
      </c>
      <c r="G258" s="21">
        <v>13461.2</v>
      </c>
      <c r="H258"/>
      <c r="I258"/>
      <c r="J258"/>
    </row>
    <row r="259" spans="1:10" ht="15">
      <c r="A259" s="10" t="s">
        <v>150</v>
      </c>
      <c r="B259" s="24" t="s">
        <v>246</v>
      </c>
      <c r="C259" s="24" t="s">
        <v>31</v>
      </c>
      <c r="D259" s="24" t="s">
        <v>252</v>
      </c>
      <c r="E259" s="15" t="s">
        <v>255</v>
      </c>
      <c r="F259" s="15">
        <v>852</v>
      </c>
      <c r="G259" s="21">
        <v>268</v>
      </c>
      <c r="H259"/>
      <c r="I259"/>
      <c r="J259"/>
    </row>
    <row r="260" spans="1:10" ht="16.5" customHeight="1">
      <c r="A260" s="10" t="s">
        <v>190</v>
      </c>
      <c r="B260" s="24" t="s">
        <v>246</v>
      </c>
      <c r="C260" s="24" t="s">
        <v>31</v>
      </c>
      <c r="D260" s="24" t="s">
        <v>252</v>
      </c>
      <c r="E260" s="15" t="s">
        <v>122</v>
      </c>
      <c r="F260" s="15"/>
      <c r="G260" s="21">
        <f>SUM(G261,G263,G270,G272,G276,G279)</f>
        <v>119578.5</v>
      </c>
      <c r="H260"/>
      <c r="I260"/>
      <c r="J260"/>
    </row>
    <row r="261" spans="1:10" ht="189" customHeight="1">
      <c r="A261" s="10" t="s">
        <v>306</v>
      </c>
      <c r="B261" s="24" t="s">
        <v>246</v>
      </c>
      <c r="C261" s="24" t="s">
        <v>31</v>
      </c>
      <c r="D261" s="24" t="s">
        <v>252</v>
      </c>
      <c r="E261" s="15" t="s">
        <v>305</v>
      </c>
      <c r="F261" s="15"/>
      <c r="G261" s="21">
        <f>SUM(G262)</f>
        <v>10155.6</v>
      </c>
      <c r="H261">
        <f>SUM(G262)</f>
        <v>10155.6</v>
      </c>
      <c r="I261"/>
      <c r="J261"/>
    </row>
    <row r="262" spans="1:10" ht="16.5" customHeight="1">
      <c r="A262" s="9" t="s">
        <v>153</v>
      </c>
      <c r="B262" s="24" t="s">
        <v>246</v>
      </c>
      <c r="C262" s="24" t="s">
        <v>31</v>
      </c>
      <c r="D262" s="24" t="s">
        <v>252</v>
      </c>
      <c r="E262" s="15" t="s">
        <v>305</v>
      </c>
      <c r="F262" s="15">
        <v>111</v>
      </c>
      <c r="G262" s="21">
        <f>10155.6</f>
        <v>10155.6</v>
      </c>
      <c r="H262"/>
      <c r="I262"/>
      <c r="J262"/>
    </row>
    <row r="263" spans="1:10" ht="126.75" customHeight="1">
      <c r="A263" s="10" t="s">
        <v>264</v>
      </c>
      <c r="B263" s="24" t="s">
        <v>246</v>
      </c>
      <c r="C263" s="24" t="s">
        <v>31</v>
      </c>
      <c r="D263" s="24" t="s">
        <v>252</v>
      </c>
      <c r="E263" s="15" t="s">
        <v>256</v>
      </c>
      <c r="F263" s="15"/>
      <c r="G263" s="21">
        <f>SUM(G264:G269)</f>
        <v>108436.5</v>
      </c>
      <c r="H263"/>
      <c r="I263"/>
      <c r="J263"/>
    </row>
    <row r="264" spans="1:10" ht="15">
      <c r="A264" s="9" t="s">
        <v>153</v>
      </c>
      <c r="B264" s="24" t="s">
        <v>246</v>
      </c>
      <c r="C264" s="24" t="s">
        <v>31</v>
      </c>
      <c r="D264" s="24" t="s">
        <v>252</v>
      </c>
      <c r="E264" s="15" t="s">
        <v>256</v>
      </c>
      <c r="F264" s="15">
        <v>111</v>
      </c>
      <c r="G264" s="21">
        <v>76007.2</v>
      </c>
      <c r="H264"/>
      <c r="I264"/>
      <c r="J264"/>
    </row>
    <row r="265" spans="1:10" ht="30.75">
      <c r="A265" s="9" t="s">
        <v>154</v>
      </c>
      <c r="B265" s="24" t="s">
        <v>246</v>
      </c>
      <c r="C265" s="24" t="s">
        <v>31</v>
      </c>
      <c r="D265" s="24" t="s">
        <v>252</v>
      </c>
      <c r="E265" s="15" t="s">
        <v>256</v>
      </c>
      <c r="F265" s="15">
        <v>112</v>
      </c>
      <c r="G265" s="21">
        <v>490</v>
      </c>
      <c r="H265"/>
      <c r="I265"/>
      <c r="J265"/>
    </row>
    <row r="266" spans="1:10" ht="62.25">
      <c r="A266" s="9" t="s">
        <v>157</v>
      </c>
      <c r="B266" s="24" t="s">
        <v>246</v>
      </c>
      <c r="C266" s="24" t="s">
        <v>31</v>
      </c>
      <c r="D266" s="24" t="s">
        <v>252</v>
      </c>
      <c r="E266" s="15" t="s">
        <v>256</v>
      </c>
      <c r="F266" s="15">
        <v>119</v>
      </c>
      <c r="G266" s="21">
        <v>22954.3</v>
      </c>
      <c r="H266"/>
      <c r="I266"/>
      <c r="J266"/>
    </row>
    <row r="267" spans="1:10" ht="30.75">
      <c r="A267" s="10" t="s">
        <v>149</v>
      </c>
      <c r="B267" s="24" t="s">
        <v>246</v>
      </c>
      <c r="C267" s="24" t="s">
        <v>31</v>
      </c>
      <c r="D267" s="24" t="s">
        <v>252</v>
      </c>
      <c r="E267" s="15" t="s">
        <v>256</v>
      </c>
      <c r="F267" s="15">
        <v>242</v>
      </c>
      <c r="G267" s="21">
        <v>1220</v>
      </c>
      <c r="H267"/>
      <c r="I267"/>
      <c r="J267"/>
    </row>
    <row r="268" spans="1:10" ht="46.5">
      <c r="A268" s="10" t="s">
        <v>148</v>
      </c>
      <c r="B268" s="24" t="s">
        <v>246</v>
      </c>
      <c r="C268" s="24" t="s">
        <v>31</v>
      </c>
      <c r="D268" s="24" t="s">
        <v>252</v>
      </c>
      <c r="E268" s="15" t="s">
        <v>256</v>
      </c>
      <c r="F268" s="15">
        <v>244</v>
      </c>
      <c r="G268" s="21">
        <v>7515</v>
      </c>
      <c r="H268"/>
      <c r="I268"/>
      <c r="J268"/>
    </row>
    <row r="269" spans="1:10" ht="15">
      <c r="A269" s="10" t="s">
        <v>150</v>
      </c>
      <c r="B269" s="24" t="s">
        <v>246</v>
      </c>
      <c r="C269" s="24" t="s">
        <v>31</v>
      </c>
      <c r="D269" s="24" t="s">
        <v>252</v>
      </c>
      <c r="E269" s="15" t="s">
        <v>256</v>
      </c>
      <c r="F269" s="15">
        <v>852</v>
      </c>
      <c r="G269" s="21">
        <v>250</v>
      </c>
      <c r="H269"/>
      <c r="I269"/>
      <c r="J269"/>
    </row>
    <row r="270" spans="1:10" ht="124.5">
      <c r="A270" s="10" t="s">
        <v>265</v>
      </c>
      <c r="B270" s="24" t="s">
        <v>246</v>
      </c>
      <c r="C270" s="24" t="s">
        <v>31</v>
      </c>
      <c r="D270" s="24" t="s">
        <v>252</v>
      </c>
      <c r="E270" s="15" t="s">
        <v>257</v>
      </c>
      <c r="F270" s="15"/>
      <c r="G270" s="21">
        <f>SUM(G271)</f>
        <v>175.7</v>
      </c>
      <c r="H270"/>
      <c r="I270"/>
      <c r="J270"/>
    </row>
    <row r="271" spans="1:10" ht="46.5">
      <c r="A271" s="10" t="s">
        <v>148</v>
      </c>
      <c r="B271" s="24" t="s">
        <v>246</v>
      </c>
      <c r="C271" s="24" t="s">
        <v>31</v>
      </c>
      <c r="D271" s="24" t="s">
        <v>252</v>
      </c>
      <c r="E271" s="15" t="s">
        <v>257</v>
      </c>
      <c r="F271" s="15">
        <v>244</v>
      </c>
      <c r="G271" s="21">
        <v>175.7</v>
      </c>
      <c r="H271"/>
      <c r="I271"/>
      <c r="J271"/>
    </row>
    <row r="272" spans="1:10" ht="171">
      <c r="A272" s="10" t="s">
        <v>266</v>
      </c>
      <c r="B272" s="24" t="s">
        <v>246</v>
      </c>
      <c r="C272" s="24" t="s">
        <v>31</v>
      </c>
      <c r="D272" s="24" t="s">
        <v>252</v>
      </c>
      <c r="E272" s="15" t="s">
        <v>258</v>
      </c>
      <c r="F272" s="15"/>
      <c r="G272" s="21">
        <f>SUM(G273:G275)</f>
        <v>23.5</v>
      </c>
      <c r="H272"/>
      <c r="I272"/>
      <c r="J272"/>
    </row>
    <row r="273" spans="1:10" ht="15">
      <c r="A273" s="9" t="s">
        <v>153</v>
      </c>
      <c r="B273" s="24" t="s">
        <v>246</v>
      </c>
      <c r="C273" s="24" t="s">
        <v>31</v>
      </c>
      <c r="D273" s="24" t="s">
        <v>252</v>
      </c>
      <c r="E273" s="15" t="s">
        <v>258</v>
      </c>
      <c r="F273" s="15">
        <v>111</v>
      </c>
      <c r="G273" s="21">
        <v>18</v>
      </c>
      <c r="H273"/>
      <c r="I273"/>
      <c r="J273"/>
    </row>
    <row r="274" spans="1:10" ht="62.25">
      <c r="A274" s="9" t="s">
        <v>157</v>
      </c>
      <c r="B274" s="24" t="s">
        <v>246</v>
      </c>
      <c r="C274" s="24" t="s">
        <v>31</v>
      </c>
      <c r="D274" s="24" t="s">
        <v>252</v>
      </c>
      <c r="E274" s="15" t="s">
        <v>258</v>
      </c>
      <c r="F274" s="15">
        <v>119</v>
      </c>
      <c r="G274" s="21">
        <v>5.4</v>
      </c>
      <c r="H274"/>
      <c r="I274"/>
      <c r="J274"/>
    </row>
    <row r="275" spans="1:10" ht="46.5">
      <c r="A275" s="10" t="s">
        <v>148</v>
      </c>
      <c r="B275" s="24" t="s">
        <v>246</v>
      </c>
      <c r="C275" s="24" t="s">
        <v>31</v>
      </c>
      <c r="D275" s="24" t="s">
        <v>252</v>
      </c>
      <c r="E275" s="15" t="s">
        <v>258</v>
      </c>
      <c r="F275" s="15">
        <v>244</v>
      </c>
      <c r="G275" s="21">
        <v>0.1</v>
      </c>
      <c r="H275"/>
      <c r="I275"/>
      <c r="J275"/>
    </row>
    <row r="276" spans="1:10" ht="78">
      <c r="A276" s="10" t="s">
        <v>267</v>
      </c>
      <c r="B276" s="24" t="s">
        <v>246</v>
      </c>
      <c r="C276" s="24" t="s">
        <v>31</v>
      </c>
      <c r="D276" s="24" t="s">
        <v>252</v>
      </c>
      <c r="E276" s="15" t="s">
        <v>259</v>
      </c>
      <c r="F276" s="15"/>
      <c r="G276" s="21">
        <f>SUM(G277:G278)</f>
        <v>223.5</v>
      </c>
      <c r="H276"/>
      <c r="I276"/>
      <c r="J276"/>
    </row>
    <row r="277" spans="1:10" ht="46.5">
      <c r="A277" s="10" t="s">
        <v>148</v>
      </c>
      <c r="B277" s="24" t="s">
        <v>246</v>
      </c>
      <c r="C277" s="24" t="s">
        <v>31</v>
      </c>
      <c r="D277" s="24" t="s">
        <v>252</v>
      </c>
      <c r="E277" s="15" t="s">
        <v>259</v>
      </c>
      <c r="F277" s="15">
        <v>244</v>
      </c>
      <c r="G277" s="21">
        <v>1.1</v>
      </c>
      <c r="H277"/>
      <c r="I277"/>
      <c r="J277"/>
    </row>
    <row r="278" spans="1:10" ht="15">
      <c r="A278" s="10" t="s">
        <v>260</v>
      </c>
      <c r="B278" s="24" t="s">
        <v>246</v>
      </c>
      <c r="C278" s="24" t="s">
        <v>31</v>
      </c>
      <c r="D278" s="24" t="s">
        <v>252</v>
      </c>
      <c r="E278" s="15" t="s">
        <v>259</v>
      </c>
      <c r="F278" s="15">
        <v>340</v>
      </c>
      <c r="G278" s="21">
        <v>222.4</v>
      </c>
      <c r="H278"/>
      <c r="I278"/>
      <c r="J278"/>
    </row>
    <row r="279" spans="1:10" ht="140.25">
      <c r="A279" s="10" t="s">
        <v>263</v>
      </c>
      <c r="B279" s="24" t="s">
        <v>246</v>
      </c>
      <c r="C279" s="24" t="s">
        <v>31</v>
      </c>
      <c r="D279" s="24" t="s">
        <v>252</v>
      </c>
      <c r="E279" s="15" t="s">
        <v>262</v>
      </c>
      <c r="F279" s="15"/>
      <c r="G279" s="21">
        <f>SUM(G280:G281)</f>
        <v>563.7</v>
      </c>
      <c r="H279"/>
      <c r="I279"/>
      <c r="J279"/>
    </row>
    <row r="280" spans="1:10" ht="46.5">
      <c r="A280" s="10" t="s">
        <v>148</v>
      </c>
      <c r="B280" s="24" t="s">
        <v>246</v>
      </c>
      <c r="C280" s="24" t="s">
        <v>31</v>
      </c>
      <c r="D280" s="24" t="s">
        <v>252</v>
      </c>
      <c r="E280" s="15" t="s">
        <v>262</v>
      </c>
      <c r="F280" s="15">
        <v>244</v>
      </c>
      <c r="G280" s="21">
        <v>551.7</v>
      </c>
      <c r="H280"/>
      <c r="I280"/>
      <c r="J280"/>
    </row>
    <row r="281" spans="1:10" ht="63.75" customHeight="1">
      <c r="A281" s="10" t="s">
        <v>167</v>
      </c>
      <c r="B281" s="24" t="s">
        <v>246</v>
      </c>
      <c r="C281" s="24" t="s">
        <v>31</v>
      </c>
      <c r="D281" s="24" t="s">
        <v>252</v>
      </c>
      <c r="E281" s="15" t="s">
        <v>262</v>
      </c>
      <c r="F281" s="15">
        <v>611</v>
      </c>
      <c r="G281" s="21">
        <v>12</v>
      </c>
      <c r="H281"/>
      <c r="I281"/>
      <c r="J281"/>
    </row>
    <row r="282" spans="1:10" ht="46.5">
      <c r="A282" s="10" t="s">
        <v>161</v>
      </c>
      <c r="B282" s="24" t="s">
        <v>246</v>
      </c>
      <c r="C282" s="24" t="s">
        <v>31</v>
      </c>
      <c r="D282" s="24" t="s">
        <v>252</v>
      </c>
      <c r="E282" s="15" t="s">
        <v>94</v>
      </c>
      <c r="F282" s="15"/>
      <c r="G282" s="21">
        <f>SUM(G283)</f>
        <v>500</v>
      </c>
      <c r="H282"/>
      <c r="I282"/>
      <c r="J282"/>
    </row>
    <row r="283" spans="1:10" ht="30.75">
      <c r="A283" s="10" t="s">
        <v>170</v>
      </c>
      <c r="B283" s="24" t="s">
        <v>246</v>
      </c>
      <c r="C283" s="24" t="s">
        <v>31</v>
      </c>
      <c r="D283" s="24" t="s">
        <v>252</v>
      </c>
      <c r="E283" s="15" t="s">
        <v>103</v>
      </c>
      <c r="F283" s="15"/>
      <c r="G283" s="21">
        <f>SUM(G284)</f>
        <v>500</v>
      </c>
      <c r="H283"/>
      <c r="I283"/>
      <c r="J283"/>
    </row>
    <row r="284" spans="1:10" ht="46.5">
      <c r="A284" s="10" t="s">
        <v>269</v>
      </c>
      <c r="B284" s="24" t="s">
        <v>246</v>
      </c>
      <c r="C284" s="24" t="s">
        <v>31</v>
      </c>
      <c r="D284" s="24" t="s">
        <v>252</v>
      </c>
      <c r="E284" s="15" t="s">
        <v>268</v>
      </c>
      <c r="F284" s="15"/>
      <c r="G284" s="21">
        <f>SUM(G285)</f>
        <v>500</v>
      </c>
      <c r="H284"/>
      <c r="I284"/>
      <c r="J284"/>
    </row>
    <row r="285" spans="1:10" ht="46.5">
      <c r="A285" s="10" t="s">
        <v>148</v>
      </c>
      <c r="B285" s="24" t="s">
        <v>246</v>
      </c>
      <c r="C285" s="24" t="s">
        <v>31</v>
      </c>
      <c r="D285" s="24" t="s">
        <v>252</v>
      </c>
      <c r="E285" s="15" t="s">
        <v>268</v>
      </c>
      <c r="F285" s="15">
        <v>244</v>
      </c>
      <c r="G285" s="21">
        <v>500</v>
      </c>
      <c r="H285"/>
      <c r="I285"/>
      <c r="J285"/>
    </row>
    <row r="286" spans="1:10" ht="63" customHeight="1">
      <c r="A286" s="10" t="s">
        <v>276</v>
      </c>
      <c r="B286" s="24" t="s">
        <v>246</v>
      </c>
      <c r="C286" s="24" t="s">
        <v>31</v>
      </c>
      <c r="D286" s="24" t="s">
        <v>252</v>
      </c>
      <c r="E286" s="15" t="s">
        <v>270</v>
      </c>
      <c r="F286" s="15"/>
      <c r="G286" s="21">
        <f>SUM(G287,G290,G292,G294,G296)</f>
        <v>138.4</v>
      </c>
      <c r="H286"/>
      <c r="I286"/>
      <c r="J286"/>
    </row>
    <row r="287" spans="1:10" ht="35.25" customHeight="1">
      <c r="A287" s="10" t="s">
        <v>277</v>
      </c>
      <c r="B287" s="24" t="s">
        <v>246</v>
      </c>
      <c r="C287" s="24" t="s">
        <v>31</v>
      </c>
      <c r="D287" s="24" t="s">
        <v>252</v>
      </c>
      <c r="E287" s="15" t="s">
        <v>271</v>
      </c>
      <c r="F287" s="15"/>
      <c r="G287" s="21">
        <f>SUM(G288:G289)</f>
        <v>25</v>
      </c>
      <c r="H287"/>
      <c r="I287"/>
      <c r="J287"/>
    </row>
    <row r="288" spans="1:10" ht="30.75">
      <c r="A288" s="9" t="s">
        <v>154</v>
      </c>
      <c r="B288" s="24" t="s">
        <v>246</v>
      </c>
      <c r="C288" s="24" t="s">
        <v>31</v>
      </c>
      <c r="D288" s="24" t="s">
        <v>252</v>
      </c>
      <c r="E288" s="15" t="s">
        <v>271</v>
      </c>
      <c r="F288" s="15">
        <v>112</v>
      </c>
      <c r="G288" s="21">
        <v>5</v>
      </c>
      <c r="H288"/>
      <c r="I288"/>
      <c r="J288"/>
    </row>
    <row r="289" spans="1:10" ht="46.5">
      <c r="A289" s="10" t="s">
        <v>148</v>
      </c>
      <c r="B289" s="24" t="s">
        <v>246</v>
      </c>
      <c r="C289" s="24" t="s">
        <v>31</v>
      </c>
      <c r="D289" s="24" t="s">
        <v>252</v>
      </c>
      <c r="E289" s="15" t="s">
        <v>271</v>
      </c>
      <c r="F289" s="15">
        <v>244</v>
      </c>
      <c r="G289" s="21">
        <v>20</v>
      </c>
      <c r="H289"/>
      <c r="I289"/>
      <c r="J289"/>
    </row>
    <row r="290" spans="1:10" ht="30.75">
      <c r="A290" s="10" t="s">
        <v>278</v>
      </c>
      <c r="B290" s="24" t="s">
        <v>246</v>
      </c>
      <c r="C290" s="24" t="s">
        <v>31</v>
      </c>
      <c r="D290" s="24" t="s">
        <v>252</v>
      </c>
      <c r="E290" s="15" t="s">
        <v>272</v>
      </c>
      <c r="F290" s="15"/>
      <c r="G290" s="21">
        <f>SUM(G291)</f>
        <v>23</v>
      </c>
      <c r="H290"/>
      <c r="I290"/>
      <c r="J290"/>
    </row>
    <row r="291" spans="1:10" ht="46.5">
      <c r="A291" s="10" t="s">
        <v>148</v>
      </c>
      <c r="B291" s="24" t="s">
        <v>246</v>
      </c>
      <c r="C291" s="24" t="s">
        <v>31</v>
      </c>
      <c r="D291" s="24" t="s">
        <v>252</v>
      </c>
      <c r="E291" s="15" t="s">
        <v>272</v>
      </c>
      <c r="F291" s="15">
        <v>244</v>
      </c>
      <c r="G291" s="21">
        <v>23</v>
      </c>
      <c r="H291"/>
      <c r="I291"/>
      <c r="J291"/>
    </row>
    <row r="292" spans="1:10" ht="30.75">
      <c r="A292" s="10" t="s">
        <v>279</v>
      </c>
      <c r="B292" s="24" t="s">
        <v>246</v>
      </c>
      <c r="C292" s="24" t="s">
        <v>31</v>
      </c>
      <c r="D292" s="24" t="s">
        <v>252</v>
      </c>
      <c r="E292" s="15" t="s">
        <v>273</v>
      </c>
      <c r="F292" s="15"/>
      <c r="G292" s="21">
        <f>SUM(G293)</f>
        <v>20</v>
      </c>
      <c r="H292"/>
      <c r="I292"/>
      <c r="J292"/>
    </row>
    <row r="293" spans="1:10" ht="46.5">
      <c r="A293" s="10" t="s">
        <v>148</v>
      </c>
      <c r="B293" s="24" t="s">
        <v>246</v>
      </c>
      <c r="C293" s="24" t="s">
        <v>31</v>
      </c>
      <c r="D293" s="24" t="s">
        <v>252</v>
      </c>
      <c r="E293" s="15" t="s">
        <v>273</v>
      </c>
      <c r="F293" s="15">
        <v>244</v>
      </c>
      <c r="G293" s="21">
        <v>20</v>
      </c>
      <c r="H293"/>
      <c r="I293"/>
      <c r="J293"/>
    </row>
    <row r="294" spans="1:10" ht="30.75">
      <c r="A294" s="10" t="s">
        <v>280</v>
      </c>
      <c r="B294" s="24" t="s">
        <v>246</v>
      </c>
      <c r="C294" s="24" t="s">
        <v>31</v>
      </c>
      <c r="D294" s="24" t="s">
        <v>252</v>
      </c>
      <c r="E294" s="15" t="s">
        <v>274</v>
      </c>
      <c r="F294" s="15"/>
      <c r="G294" s="21">
        <f>SUM(G295)</f>
        <v>15</v>
      </c>
      <c r="H294"/>
      <c r="I294"/>
      <c r="J294"/>
    </row>
    <row r="295" spans="1:10" ht="46.5">
      <c r="A295" s="10" t="s">
        <v>148</v>
      </c>
      <c r="B295" s="24" t="s">
        <v>246</v>
      </c>
      <c r="C295" s="24" t="s">
        <v>31</v>
      </c>
      <c r="D295" s="24" t="s">
        <v>252</v>
      </c>
      <c r="E295" s="15" t="s">
        <v>274</v>
      </c>
      <c r="F295" s="15">
        <v>244</v>
      </c>
      <c r="G295" s="21">
        <v>15</v>
      </c>
      <c r="H295"/>
      <c r="I295"/>
      <c r="J295"/>
    </row>
    <row r="296" spans="1:10" ht="15">
      <c r="A296" s="10" t="s">
        <v>281</v>
      </c>
      <c r="B296" s="24" t="s">
        <v>246</v>
      </c>
      <c r="C296" s="24" t="s">
        <v>31</v>
      </c>
      <c r="D296" s="24" t="s">
        <v>252</v>
      </c>
      <c r="E296" s="15" t="s">
        <v>275</v>
      </c>
      <c r="F296" s="15"/>
      <c r="G296" s="21">
        <f>SUM(G297:G298)</f>
        <v>55.4</v>
      </c>
      <c r="H296"/>
      <c r="I296"/>
      <c r="J296"/>
    </row>
    <row r="297" spans="1:10" ht="30.75">
      <c r="A297" s="9" t="s">
        <v>154</v>
      </c>
      <c r="B297" s="24" t="s">
        <v>246</v>
      </c>
      <c r="C297" s="24" t="s">
        <v>31</v>
      </c>
      <c r="D297" s="24" t="s">
        <v>252</v>
      </c>
      <c r="E297" s="15" t="s">
        <v>275</v>
      </c>
      <c r="F297" s="15">
        <v>112</v>
      </c>
      <c r="G297" s="21">
        <v>36</v>
      </c>
      <c r="H297"/>
      <c r="I297"/>
      <c r="J297"/>
    </row>
    <row r="298" spans="1:10" ht="46.5">
      <c r="A298" s="10" t="s">
        <v>181</v>
      </c>
      <c r="B298" s="24" t="s">
        <v>246</v>
      </c>
      <c r="C298" s="24" t="s">
        <v>31</v>
      </c>
      <c r="D298" s="24" t="s">
        <v>252</v>
      </c>
      <c r="E298" s="15" t="s">
        <v>275</v>
      </c>
      <c r="F298" s="15">
        <v>321</v>
      </c>
      <c r="G298" s="21">
        <v>19.4</v>
      </c>
      <c r="H298"/>
      <c r="I298"/>
      <c r="J298"/>
    </row>
    <row r="299" spans="1:10" ht="15">
      <c r="A299" s="10" t="s">
        <v>227</v>
      </c>
      <c r="B299" s="24" t="s">
        <v>246</v>
      </c>
      <c r="C299" s="24" t="s">
        <v>31</v>
      </c>
      <c r="D299" s="24" t="s">
        <v>17</v>
      </c>
      <c r="E299" s="15"/>
      <c r="F299" s="15"/>
      <c r="G299" s="21">
        <f>SUM(G300)</f>
        <v>6864.5</v>
      </c>
      <c r="H299"/>
      <c r="I299"/>
      <c r="J299"/>
    </row>
    <row r="300" spans="1:10" ht="30.75">
      <c r="A300" s="9" t="s">
        <v>129</v>
      </c>
      <c r="B300" s="24" t="s">
        <v>246</v>
      </c>
      <c r="C300" s="24" t="s">
        <v>31</v>
      </c>
      <c r="D300" s="24" t="s">
        <v>17</v>
      </c>
      <c r="E300" s="15" t="s">
        <v>89</v>
      </c>
      <c r="F300" s="15"/>
      <c r="G300" s="21">
        <f>SUM(G301)</f>
        <v>6864.5</v>
      </c>
      <c r="H300"/>
      <c r="I300"/>
      <c r="J300"/>
    </row>
    <row r="301" spans="1:10" ht="15">
      <c r="A301" s="10" t="s">
        <v>229</v>
      </c>
      <c r="B301" s="24" t="s">
        <v>246</v>
      </c>
      <c r="C301" s="24" t="s">
        <v>31</v>
      </c>
      <c r="D301" s="24" t="s">
        <v>17</v>
      </c>
      <c r="E301" s="15" t="s">
        <v>261</v>
      </c>
      <c r="F301" s="15"/>
      <c r="G301" s="21">
        <f>SUM(G302:G306)</f>
        <v>6864.5</v>
      </c>
      <c r="H301">
        <f>SUM(G302:G303)</f>
        <v>6325</v>
      </c>
      <c r="I301"/>
      <c r="J301"/>
    </row>
    <row r="302" spans="1:10" ht="15">
      <c r="A302" s="9" t="s">
        <v>153</v>
      </c>
      <c r="B302" s="24" t="s">
        <v>246</v>
      </c>
      <c r="C302" s="24" t="s">
        <v>31</v>
      </c>
      <c r="D302" s="24" t="s">
        <v>17</v>
      </c>
      <c r="E302" s="15" t="s">
        <v>261</v>
      </c>
      <c r="F302" s="15">
        <v>111</v>
      </c>
      <c r="G302" s="21">
        <v>4860</v>
      </c>
      <c r="H302"/>
      <c r="I302"/>
      <c r="J302"/>
    </row>
    <row r="303" spans="1:10" ht="62.25">
      <c r="A303" s="9" t="s">
        <v>157</v>
      </c>
      <c r="B303" s="24" t="s">
        <v>246</v>
      </c>
      <c r="C303" s="24" t="s">
        <v>31</v>
      </c>
      <c r="D303" s="24" t="s">
        <v>17</v>
      </c>
      <c r="E303" s="15" t="s">
        <v>261</v>
      </c>
      <c r="F303" s="15">
        <v>119</v>
      </c>
      <c r="G303" s="21">
        <v>1465</v>
      </c>
      <c r="H303"/>
      <c r="I303"/>
      <c r="J303"/>
    </row>
    <row r="304" spans="1:10" ht="30.75">
      <c r="A304" s="10" t="s">
        <v>149</v>
      </c>
      <c r="B304" s="24" t="s">
        <v>246</v>
      </c>
      <c r="C304" s="24" t="s">
        <v>31</v>
      </c>
      <c r="D304" s="24" t="s">
        <v>17</v>
      </c>
      <c r="E304" s="15" t="s">
        <v>261</v>
      </c>
      <c r="F304" s="15">
        <v>242</v>
      </c>
      <c r="G304" s="21">
        <v>6.5</v>
      </c>
      <c r="H304"/>
      <c r="I304"/>
      <c r="J304"/>
    </row>
    <row r="305" spans="1:10" ht="46.5">
      <c r="A305" s="10" t="s">
        <v>148</v>
      </c>
      <c r="B305" s="24" t="s">
        <v>246</v>
      </c>
      <c r="C305" s="24" t="s">
        <v>31</v>
      </c>
      <c r="D305" s="24" t="s">
        <v>17</v>
      </c>
      <c r="E305" s="15" t="s">
        <v>261</v>
      </c>
      <c r="F305" s="15">
        <v>244</v>
      </c>
      <c r="G305" s="21">
        <v>488</v>
      </c>
      <c r="H305"/>
      <c r="I305"/>
      <c r="J305"/>
    </row>
    <row r="306" spans="1:10" ht="15">
      <c r="A306" s="10" t="s">
        <v>150</v>
      </c>
      <c r="B306" s="24" t="s">
        <v>246</v>
      </c>
      <c r="C306" s="24" t="s">
        <v>31</v>
      </c>
      <c r="D306" s="24" t="s">
        <v>17</v>
      </c>
      <c r="E306" s="15" t="s">
        <v>261</v>
      </c>
      <c r="F306" s="15">
        <v>852</v>
      </c>
      <c r="G306" s="21">
        <v>45</v>
      </c>
      <c r="H306"/>
      <c r="I306"/>
      <c r="J306"/>
    </row>
    <row r="307" spans="1:10" ht="15">
      <c r="A307" s="10" t="s">
        <v>307</v>
      </c>
      <c r="B307" s="24" t="s">
        <v>246</v>
      </c>
      <c r="C307" s="24" t="s">
        <v>31</v>
      </c>
      <c r="D307" s="24" t="s">
        <v>31</v>
      </c>
      <c r="E307" s="15"/>
      <c r="F307" s="15"/>
      <c r="G307" s="21">
        <f>SUM(G308)</f>
        <v>1514.4</v>
      </c>
      <c r="H307"/>
      <c r="I307"/>
      <c r="J307"/>
    </row>
    <row r="308" spans="1:10" ht="17.25" customHeight="1">
      <c r="A308" s="10" t="s">
        <v>190</v>
      </c>
      <c r="B308" s="24" t="s">
        <v>246</v>
      </c>
      <c r="C308" s="24" t="s">
        <v>31</v>
      </c>
      <c r="D308" s="24" t="s">
        <v>31</v>
      </c>
      <c r="E308" s="15" t="s">
        <v>122</v>
      </c>
      <c r="F308" s="15"/>
      <c r="G308" s="21">
        <f>SUM(G309)</f>
        <v>1514.4</v>
      </c>
      <c r="H308"/>
      <c r="I308"/>
      <c r="J308"/>
    </row>
    <row r="309" spans="1:10" ht="205.5" customHeight="1">
      <c r="A309" s="10" t="s">
        <v>283</v>
      </c>
      <c r="B309" s="24" t="s">
        <v>246</v>
      </c>
      <c r="C309" s="24" t="s">
        <v>31</v>
      </c>
      <c r="D309" s="24" t="s">
        <v>31</v>
      </c>
      <c r="E309" s="15" t="s">
        <v>282</v>
      </c>
      <c r="F309" s="15"/>
      <c r="G309" s="21">
        <f>SUM(G310)</f>
        <v>1514.4</v>
      </c>
      <c r="H309"/>
      <c r="I309"/>
      <c r="J309"/>
    </row>
    <row r="310" spans="1:10" ht="46.5">
      <c r="A310" s="10" t="s">
        <v>148</v>
      </c>
      <c r="B310" s="24" t="s">
        <v>246</v>
      </c>
      <c r="C310" s="24" t="s">
        <v>31</v>
      </c>
      <c r="D310" s="24" t="s">
        <v>31</v>
      </c>
      <c r="E310" s="15" t="s">
        <v>282</v>
      </c>
      <c r="F310" s="15">
        <v>244</v>
      </c>
      <c r="G310" s="21">
        <v>1514.4</v>
      </c>
      <c r="H310"/>
      <c r="I310"/>
      <c r="J310"/>
    </row>
    <row r="311" spans="1:10" ht="15">
      <c r="A311" s="10" t="s">
        <v>284</v>
      </c>
      <c r="B311" s="24" t="s">
        <v>246</v>
      </c>
      <c r="C311" s="24" t="s">
        <v>31</v>
      </c>
      <c r="D311" s="24" t="s">
        <v>29</v>
      </c>
      <c r="E311" s="15"/>
      <c r="F311" s="15"/>
      <c r="G311" s="21">
        <f>SUM(G312)</f>
        <v>3310.6</v>
      </c>
      <c r="H311"/>
      <c r="I311"/>
      <c r="J311"/>
    </row>
    <row r="312" spans="1:10" ht="30.75">
      <c r="A312" s="9" t="s">
        <v>129</v>
      </c>
      <c r="B312" s="24" t="s">
        <v>246</v>
      </c>
      <c r="C312" s="24" t="s">
        <v>31</v>
      </c>
      <c r="D312" s="24" t="s">
        <v>29</v>
      </c>
      <c r="E312" s="15" t="s">
        <v>89</v>
      </c>
      <c r="F312" s="15"/>
      <c r="G312" s="21">
        <f>SUM(G313,G316)</f>
        <v>3310.6</v>
      </c>
      <c r="H312"/>
      <c r="I312"/>
      <c r="J312"/>
    </row>
    <row r="313" spans="1:10" ht="30.75">
      <c r="A313" s="10" t="s">
        <v>130</v>
      </c>
      <c r="B313" s="24" t="s">
        <v>246</v>
      </c>
      <c r="C313" s="24" t="s">
        <v>31</v>
      </c>
      <c r="D313" s="24" t="s">
        <v>29</v>
      </c>
      <c r="E313" s="15" t="s">
        <v>90</v>
      </c>
      <c r="F313" s="15"/>
      <c r="G313" s="21">
        <f>SUM(G314:G315)</f>
        <v>810</v>
      </c>
      <c r="H313">
        <f>SUM(G314:G315)</f>
        <v>810</v>
      </c>
      <c r="I313"/>
      <c r="J313"/>
    </row>
    <row r="314" spans="1:10" ht="30.75">
      <c r="A314" s="9" t="s">
        <v>125</v>
      </c>
      <c r="B314" s="24" t="s">
        <v>246</v>
      </c>
      <c r="C314" s="24" t="s">
        <v>31</v>
      </c>
      <c r="D314" s="24" t="s">
        <v>29</v>
      </c>
      <c r="E314" s="15" t="s">
        <v>90</v>
      </c>
      <c r="F314" s="15">
        <v>121</v>
      </c>
      <c r="G314" s="21">
        <v>620</v>
      </c>
      <c r="H314"/>
      <c r="I314"/>
      <c r="J314"/>
    </row>
    <row r="315" spans="1:10" ht="62.25">
      <c r="A315" s="9" t="s">
        <v>127</v>
      </c>
      <c r="B315" s="24" t="s">
        <v>246</v>
      </c>
      <c r="C315" s="24" t="s">
        <v>31</v>
      </c>
      <c r="D315" s="24" t="s">
        <v>29</v>
      </c>
      <c r="E315" s="15" t="s">
        <v>90</v>
      </c>
      <c r="F315" s="15">
        <v>129</v>
      </c>
      <c r="G315" s="21">
        <v>190</v>
      </c>
      <c r="H315"/>
      <c r="I315"/>
      <c r="J315"/>
    </row>
    <row r="316" spans="1:10" ht="80.25" customHeight="1">
      <c r="A316" s="10" t="s">
        <v>240</v>
      </c>
      <c r="B316" s="24" t="s">
        <v>246</v>
      </c>
      <c r="C316" s="24" t="s">
        <v>31</v>
      </c>
      <c r="D316" s="24" t="s">
        <v>29</v>
      </c>
      <c r="E316" s="15" t="s">
        <v>241</v>
      </c>
      <c r="F316" s="15"/>
      <c r="G316" s="21">
        <f>SUM(G317:G321)</f>
        <v>2500.6</v>
      </c>
      <c r="H316">
        <f>SUM(G317:G318)</f>
        <v>1790</v>
      </c>
      <c r="I316"/>
      <c r="J316"/>
    </row>
    <row r="317" spans="1:10" ht="15">
      <c r="A317" s="9" t="s">
        <v>153</v>
      </c>
      <c r="B317" s="24" t="s">
        <v>246</v>
      </c>
      <c r="C317" s="24" t="s">
        <v>31</v>
      </c>
      <c r="D317" s="24" t="s">
        <v>29</v>
      </c>
      <c r="E317" s="15" t="s">
        <v>241</v>
      </c>
      <c r="F317" s="15">
        <v>111</v>
      </c>
      <c r="G317" s="21">
        <v>1375</v>
      </c>
      <c r="H317"/>
      <c r="I317"/>
      <c r="J317"/>
    </row>
    <row r="318" spans="1:10" ht="62.25">
      <c r="A318" s="9" t="s">
        <v>157</v>
      </c>
      <c r="B318" s="24" t="s">
        <v>246</v>
      </c>
      <c r="C318" s="24" t="s">
        <v>31</v>
      </c>
      <c r="D318" s="24" t="s">
        <v>29</v>
      </c>
      <c r="E318" s="15" t="s">
        <v>241</v>
      </c>
      <c r="F318" s="15">
        <v>119</v>
      </c>
      <c r="G318" s="21">
        <v>415</v>
      </c>
      <c r="H318"/>
      <c r="I318"/>
      <c r="J318"/>
    </row>
    <row r="319" spans="1:10" ht="30.75">
      <c r="A319" s="10" t="s">
        <v>149</v>
      </c>
      <c r="B319" s="24" t="s">
        <v>246</v>
      </c>
      <c r="C319" s="24" t="s">
        <v>31</v>
      </c>
      <c r="D319" s="24" t="s">
        <v>29</v>
      </c>
      <c r="E319" s="15" t="s">
        <v>241</v>
      </c>
      <c r="F319" s="15">
        <v>242</v>
      </c>
      <c r="G319" s="21">
        <v>102</v>
      </c>
      <c r="H319"/>
      <c r="I319"/>
      <c r="J319"/>
    </row>
    <row r="320" spans="1:10" ht="46.5">
      <c r="A320" s="10" t="s">
        <v>148</v>
      </c>
      <c r="B320" s="24" t="s">
        <v>246</v>
      </c>
      <c r="C320" s="24" t="s">
        <v>31</v>
      </c>
      <c r="D320" s="24" t="s">
        <v>29</v>
      </c>
      <c r="E320" s="15" t="s">
        <v>241</v>
      </c>
      <c r="F320" s="15">
        <v>244</v>
      </c>
      <c r="G320" s="21">
        <v>578.6</v>
      </c>
      <c r="H320"/>
      <c r="I320"/>
      <c r="J320"/>
    </row>
    <row r="321" spans="1:10" ht="15">
      <c r="A321" s="10" t="s">
        <v>150</v>
      </c>
      <c r="B321" s="24" t="s">
        <v>246</v>
      </c>
      <c r="C321" s="24" t="s">
        <v>31</v>
      </c>
      <c r="D321" s="24" t="s">
        <v>29</v>
      </c>
      <c r="E321" s="15" t="s">
        <v>241</v>
      </c>
      <c r="F321" s="15">
        <v>852</v>
      </c>
      <c r="G321" s="21">
        <v>30</v>
      </c>
      <c r="H321"/>
      <c r="I321"/>
      <c r="J321"/>
    </row>
    <row r="322" spans="1:10" ht="15">
      <c r="A322" s="10" t="s">
        <v>142</v>
      </c>
      <c r="B322" s="24" t="s">
        <v>246</v>
      </c>
      <c r="C322" s="24" t="s">
        <v>32</v>
      </c>
      <c r="D322" s="24"/>
      <c r="E322" s="15"/>
      <c r="F322" s="15"/>
      <c r="G322" s="21">
        <f>SUM(G323,G330)</f>
        <v>14704.2</v>
      </c>
      <c r="H322"/>
      <c r="I322"/>
      <c r="J322"/>
    </row>
    <row r="323" spans="1:10" ht="15">
      <c r="A323" s="10" t="s">
        <v>144</v>
      </c>
      <c r="B323" s="24" t="s">
        <v>246</v>
      </c>
      <c r="C323" s="24" t="s">
        <v>32</v>
      </c>
      <c r="D323" s="24" t="s">
        <v>17</v>
      </c>
      <c r="E323" s="15"/>
      <c r="F323" s="15"/>
      <c r="G323" s="21">
        <f>SUM(G324)</f>
        <v>591.6</v>
      </c>
      <c r="H323"/>
      <c r="I323"/>
      <c r="J323"/>
    </row>
    <row r="324" spans="1:10" ht="15.75" customHeight="1">
      <c r="A324" s="10" t="s">
        <v>190</v>
      </c>
      <c r="B324" s="24" t="s">
        <v>246</v>
      </c>
      <c r="C324" s="24" t="s">
        <v>32</v>
      </c>
      <c r="D324" s="24" t="s">
        <v>17</v>
      </c>
      <c r="E324" s="15" t="s">
        <v>122</v>
      </c>
      <c r="F324" s="15"/>
      <c r="G324" s="21">
        <f>SUM(G325,G327)</f>
        <v>591.6</v>
      </c>
      <c r="H324"/>
      <c r="I324"/>
      <c r="J324"/>
    </row>
    <row r="325" spans="1:10" ht="46.5">
      <c r="A325" s="10" t="s">
        <v>288</v>
      </c>
      <c r="B325" s="24" t="s">
        <v>246</v>
      </c>
      <c r="C325" s="24" t="s">
        <v>32</v>
      </c>
      <c r="D325" s="24" t="s">
        <v>17</v>
      </c>
      <c r="E325" s="15" t="s">
        <v>285</v>
      </c>
      <c r="F325" s="15"/>
      <c r="G325" s="21">
        <f>SUM(G326)</f>
        <v>42.9</v>
      </c>
      <c r="H325"/>
      <c r="I325"/>
      <c r="J325"/>
    </row>
    <row r="326" spans="1:10" ht="46.5">
      <c r="A326" s="10" t="s">
        <v>181</v>
      </c>
      <c r="B326" s="24" t="s">
        <v>246</v>
      </c>
      <c r="C326" s="24" t="s">
        <v>32</v>
      </c>
      <c r="D326" s="24" t="s">
        <v>17</v>
      </c>
      <c r="E326" s="15" t="s">
        <v>285</v>
      </c>
      <c r="F326" s="15">
        <v>321</v>
      </c>
      <c r="G326" s="21">
        <v>42.9</v>
      </c>
      <c r="H326"/>
      <c r="I326"/>
      <c r="J326"/>
    </row>
    <row r="327" spans="1:10" ht="93">
      <c r="A327" s="10" t="s">
        <v>289</v>
      </c>
      <c r="B327" s="24" t="s">
        <v>246</v>
      </c>
      <c r="C327" s="24" t="s">
        <v>32</v>
      </c>
      <c r="D327" s="24" t="s">
        <v>17</v>
      </c>
      <c r="E327" s="15" t="s">
        <v>286</v>
      </c>
      <c r="F327" s="15"/>
      <c r="G327" s="21">
        <f>SUM(G328:G329)</f>
        <v>548.7</v>
      </c>
      <c r="H327"/>
      <c r="I327"/>
      <c r="J327"/>
    </row>
    <row r="328" spans="1:10" ht="46.5">
      <c r="A328" s="10" t="s">
        <v>148</v>
      </c>
      <c r="B328" s="24" t="s">
        <v>246</v>
      </c>
      <c r="C328" s="24" t="s">
        <v>32</v>
      </c>
      <c r="D328" s="24" t="s">
        <v>17</v>
      </c>
      <c r="E328" s="15" t="s">
        <v>286</v>
      </c>
      <c r="F328" s="15">
        <v>244</v>
      </c>
      <c r="G328" s="21">
        <v>2.7</v>
      </c>
      <c r="H328"/>
      <c r="I328"/>
      <c r="J328"/>
    </row>
    <row r="329" spans="1:10" ht="46.5">
      <c r="A329" s="10" t="s">
        <v>181</v>
      </c>
      <c r="B329" s="24" t="s">
        <v>246</v>
      </c>
      <c r="C329" s="24" t="s">
        <v>32</v>
      </c>
      <c r="D329" s="24" t="s">
        <v>17</v>
      </c>
      <c r="E329" s="15" t="s">
        <v>286</v>
      </c>
      <c r="F329" s="15">
        <v>321</v>
      </c>
      <c r="G329" s="21">
        <v>546</v>
      </c>
      <c r="H329"/>
      <c r="I329"/>
      <c r="J329"/>
    </row>
    <row r="330" spans="1:10" ht="15">
      <c r="A330" s="10" t="s">
        <v>287</v>
      </c>
      <c r="B330" s="24" t="s">
        <v>246</v>
      </c>
      <c r="C330" s="24" t="s">
        <v>32</v>
      </c>
      <c r="D330" s="24" t="s">
        <v>19</v>
      </c>
      <c r="E330" s="15"/>
      <c r="F330" s="15"/>
      <c r="G330" s="21">
        <f>SUM(G331)</f>
        <v>14112.6</v>
      </c>
      <c r="H330"/>
      <c r="I330"/>
      <c r="J330"/>
    </row>
    <row r="331" spans="1:10" ht="15.75" customHeight="1">
      <c r="A331" s="10" t="s">
        <v>190</v>
      </c>
      <c r="B331" s="24" t="s">
        <v>246</v>
      </c>
      <c r="C331" s="24" t="s">
        <v>32</v>
      </c>
      <c r="D331" s="24" t="s">
        <v>19</v>
      </c>
      <c r="E331" s="15" t="s">
        <v>122</v>
      </c>
      <c r="F331" s="15"/>
      <c r="G331" s="21">
        <f>SUM(G332,G335,G341,G345)</f>
        <v>14112.6</v>
      </c>
      <c r="H331"/>
      <c r="I331"/>
      <c r="J331"/>
    </row>
    <row r="332" spans="1:10" ht="186.75">
      <c r="A332" s="10" t="s">
        <v>291</v>
      </c>
      <c r="B332" s="24" t="s">
        <v>246</v>
      </c>
      <c r="C332" s="24" t="s">
        <v>32</v>
      </c>
      <c r="D332" s="24" t="s">
        <v>19</v>
      </c>
      <c r="E332" s="15" t="s">
        <v>290</v>
      </c>
      <c r="F332" s="15"/>
      <c r="G332" s="21">
        <f>SUM(G333:G334)</f>
        <v>300.1</v>
      </c>
      <c r="H332"/>
      <c r="I332"/>
      <c r="J332"/>
    </row>
    <row r="333" spans="1:10" ht="46.5">
      <c r="A333" s="10" t="s">
        <v>148</v>
      </c>
      <c r="B333" s="24" t="s">
        <v>246</v>
      </c>
      <c r="C333" s="24" t="s">
        <v>32</v>
      </c>
      <c r="D333" s="24" t="s">
        <v>19</v>
      </c>
      <c r="E333" s="15" t="s">
        <v>290</v>
      </c>
      <c r="F333" s="15">
        <v>244</v>
      </c>
      <c r="G333" s="21">
        <v>1.5</v>
      </c>
      <c r="H333"/>
      <c r="I333"/>
      <c r="J333"/>
    </row>
    <row r="334" spans="1:10" ht="30.75">
      <c r="A334" s="10" t="s">
        <v>292</v>
      </c>
      <c r="B334" s="24" t="s">
        <v>246</v>
      </c>
      <c r="C334" s="24" t="s">
        <v>32</v>
      </c>
      <c r="D334" s="24" t="s">
        <v>19</v>
      </c>
      <c r="E334" s="15" t="s">
        <v>290</v>
      </c>
      <c r="F334" s="15">
        <v>323</v>
      </c>
      <c r="G334" s="21">
        <v>298.6</v>
      </c>
      <c r="H334"/>
      <c r="I334"/>
      <c r="J334"/>
    </row>
    <row r="335" spans="1:10" ht="94.5" customHeight="1">
      <c r="A335" s="10" t="s">
        <v>294</v>
      </c>
      <c r="B335" s="24" t="s">
        <v>246</v>
      </c>
      <c r="C335" s="24" t="s">
        <v>32</v>
      </c>
      <c r="D335" s="24" t="s">
        <v>19</v>
      </c>
      <c r="E335" s="15" t="s">
        <v>293</v>
      </c>
      <c r="F335" s="15"/>
      <c r="G335" s="21">
        <f>SUM(G336:G340)</f>
        <v>11583.400000000001</v>
      </c>
      <c r="H335"/>
      <c r="I335"/>
      <c r="J335"/>
    </row>
    <row r="336" spans="1:10" ht="30.75">
      <c r="A336" s="9" t="s">
        <v>125</v>
      </c>
      <c r="B336" s="24" t="s">
        <v>246</v>
      </c>
      <c r="C336" s="24" t="s">
        <v>32</v>
      </c>
      <c r="D336" s="24" t="s">
        <v>19</v>
      </c>
      <c r="E336" s="15" t="s">
        <v>293</v>
      </c>
      <c r="F336" s="15">
        <v>121</v>
      </c>
      <c r="G336" s="21">
        <f>25.4</f>
        <v>25.4</v>
      </c>
      <c r="H336"/>
      <c r="I336"/>
      <c r="J336"/>
    </row>
    <row r="337" spans="1:10" ht="30.75">
      <c r="A337" s="10" t="s">
        <v>149</v>
      </c>
      <c r="B337" s="24" t="s">
        <v>246</v>
      </c>
      <c r="C337" s="24" t="s">
        <v>32</v>
      </c>
      <c r="D337" s="24" t="s">
        <v>19</v>
      </c>
      <c r="E337" s="15" t="s">
        <v>293</v>
      </c>
      <c r="F337" s="15">
        <v>242</v>
      </c>
      <c r="G337" s="21">
        <f>4</f>
        <v>4</v>
      </c>
      <c r="H337"/>
      <c r="I337"/>
      <c r="J337"/>
    </row>
    <row r="338" spans="1:10" ht="46.5">
      <c r="A338" s="10" t="s">
        <v>148</v>
      </c>
      <c r="B338" s="24" t="s">
        <v>246</v>
      </c>
      <c r="C338" s="24" t="s">
        <v>32</v>
      </c>
      <c r="D338" s="24" t="s">
        <v>19</v>
      </c>
      <c r="E338" s="15" t="s">
        <v>293</v>
      </c>
      <c r="F338" s="15">
        <v>244</v>
      </c>
      <c r="G338" s="21">
        <f>7.2+21</f>
        <v>28.2</v>
      </c>
      <c r="H338"/>
      <c r="I338"/>
      <c r="J338"/>
    </row>
    <row r="339" spans="1:10" ht="46.5">
      <c r="A339" s="10" t="s">
        <v>181</v>
      </c>
      <c r="B339" s="24" t="s">
        <v>246</v>
      </c>
      <c r="C339" s="24" t="s">
        <v>32</v>
      </c>
      <c r="D339" s="24" t="s">
        <v>19</v>
      </c>
      <c r="E339" s="15" t="s">
        <v>293</v>
      </c>
      <c r="F339" s="15">
        <v>321</v>
      </c>
      <c r="G339" s="21">
        <v>7283.6</v>
      </c>
      <c r="H339"/>
      <c r="I339"/>
      <c r="J339"/>
    </row>
    <row r="340" spans="1:10" ht="15">
      <c r="A340" s="10" t="s">
        <v>297</v>
      </c>
      <c r="B340" s="24" t="s">
        <v>246</v>
      </c>
      <c r="C340" s="24" t="s">
        <v>32</v>
      </c>
      <c r="D340" s="24" t="s">
        <v>19</v>
      </c>
      <c r="E340" s="15" t="s">
        <v>293</v>
      </c>
      <c r="F340" s="15">
        <v>360</v>
      </c>
      <c r="G340" s="21">
        <v>4242.2</v>
      </c>
      <c r="H340"/>
      <c r="I340"/>
      <c r="J340"/>
    </row>
    <row r="341" spans="1:10" ht="49.5" customHeight="1">
      <c r="A341" s="10" t="s">
        <v>295</v>
      </c>
      <c r="B341" s="24" t="s">
        <v>246</v>
      </c>
      <c r="C341" s="24" t="s">
        <v>32</v>
      </c>
      <c r="D341" s="24" t="s">
        <v>19</v>
      </c>
      <c r="E341" s="15" t="s">
        <v>296</v>
      </c>
      <c r="F341" s="15"/>
      <c r="G341" s="21">
        <f>SUM(G342:G344)</f>
        <v>411.79999999999995</v>
      </c>
      <c r="H341"/>
      <c r="I341"/>
      <c r="J341"/>
    </row>
    <row r="342" spans="1:10" ht="30.75">
      <c r="A342" s="9" t="s">
        <v>125</v>
      </c>
      <c r="B342" s="24" t="s">
        <v>246</v>
      </c>
      <c r="C342" s="24" t="s">
        <v>32</v>
      </c>
      <c r="D342" s="24" t="s">
        <v>19</v>
      </c>
      <c r="E342" s="15" t="s">
        <v>296</v>
      </c>
      <c r="F342" s="15">
        <v>121</v>
      </c>
      <c r="G342" s="21">
        <v>279.4</v>
      </c>
      <c r="H342"/>
      <c r="I342"/>
      <c r="J342"/>
    </row>
    <row r="343" spans="1:10" ht="62.25">
      <c r="A343" s="9" t="s">
        <v>127</v>
      </c>
      <c r="B343" s="24" t="s">
        <v>246</v>
      </c>
      <c r="C343" s="24" t="s">
        <v>32</v>
      </c>
      <c r="D343" s="24" t="s">
        <v>19</v>
      </c>
      <c r="E343" s="15" t="s">
        <v>296</v>
      </c>
      <c r="F343" s="15">
        <v>129</v>
      </c>
      <c r="G343" s="21">
        <v>84.4</v>
      </c>
      <c r="H343"/>
      <c r="I343"/>
      <c r="J343"/>
    </row>
    <row r="344" spans="1:10" ht="46.5">
      <c r="A344" s="10" t="s">
        <v>148</v>
      </c>
      <c r="B344" s="24" t="s">
        <v>246</v>
      </c>
      <c r="C344" s="24" t="s">
        <v>32</v>
      </c>
      <c r="D344" s="24" t="s">
        <v>19</v>
      </c>
      <c r="E344" s="15" t="s">
        <v>296</v>
      </c>
      <c r="F344" s="15">
        <v>244</v>
      </c>
      <c r="G344" s="21">
        <v>48</v>
      </c>
      <c r="H344"/>
      <c r="I344"/>
      <c r="J344"/>
    </row>
    <row r="345" spans="1:10" ht="140.25">
      <c r="A345" s="10" t="s">
        <v>299</v>
      </c>
      <c r="B345" s="24" t="s">
        <v>246</v>
      </c>
      <c r="C345" s="24" t="s">
        <v>32</v>
      </c>
      <c r="D345" s="24" t="s">
        <v>19</v>
      </c>
      <c r="E345" s="15" t="s">
        <v>298</v>
      </c>
      <c r="F345" s="15"/>
      <c r="G345" s="21">
        <f>SUM(G346:G349)</f>
        <v>1817.3</v>
      </c>
      <c r="H345"/>
      <c r="I345"/>
      <c r="J345"/>
    </row>
    <row r="346" spans="1:10" ht="30.75">
      <c r="A346" s="10" t="s">
        <v>149</v>
      </c>
      <c r="B346" s="24" t="s">
        <v>246</v>
      </c>
      <c r="C346" s="24" t="s">
        <v>32</v>
      </c>
      <c r="D346" s="24" t="s">
        <v>19</v>
      </c>
      <c r="E346" s="15" t="s">
        <v>298</v>
      </c>
      <c r="F346" s="15">
        <v>242</v>
      </c>
      <c r="G346" s="21">
        <v>3</v>
      </c>
      <c r="H346"/>
      <c r="I346"/>
      <c r="J346"/>
    </row>
    <row r="347" spans="1:10" ht="46.5">
      <c r="A347" s="10" t="s">
        <v>148</v>
      </c>
      <c r="B347" s="24" t="s">
        <v>246</v>
      </c>
      <c r="C347" s="24" t="s">
        <v>32</v>
      </c>
      <c r="D347" s="24" t="s">
        <v>19</v>
      </c>
      <c r="E347" s="15" t="s">
        <v>298</v>
      </c>
      <c r="F347" s="15">
        <v>244</v>
      </c>
      <c r="G347" s="21">
        <v>6</v>
      </c>
      <c r="H347"/>
      <c r="I347"/>
      <c r="J347"/>
    </row>
    <row r="348" spans="1:10" ht="46.5">
      <c r="A348" s="10" t="s">
        <v>181</v>
      </c>
      <c r="B348" s="24" t="s">
        <v>246</v>
      </c>
      <c r="C348" s="24" t="s">
        <v>32</v>
      </c>
      <c r="D348" s="24" t="s">
        <v>19</v>
      </c>
      <c r="E348" s="15" t="s">
        <v>298</v>
      </c>
      <c r="F348" s="15">
        <v>321</v>
      </c>
      <c r="G348" s="21">
        <v>1408.3</v>
      </c>
      <c r="H348"/>
      <c r="I348"/>
      <c r="J348"/>
    </row>
    <row r="349" spans="1:10" ht="15">
      <c r="A349" s="10" t="s">
        <v>243</v>
      </c>
      <c r="B349" s="24" t="s">
        <v>246</v>
      </c>
      <c r="C349" s="24" t="s">
        <v>32</v>
      </c>
      <c r="D349" s="24" t="s">
        <v>19</v>
      </c>
      <c r="E349" s="15" t="s">
        <v>298</v>
      </c>
      <c r="F349" s="15">
        <v>612</v>
      </c>
      <c r="G349" s="21">
        <v>400</v>
      </c>
      <c r="H349"/>
      <c r="I349"/>
      <c r="J349"/>
    </row>
    <row r="350" spans="1:10" s="29" customFormat="1" ht="15">
      <c r="A350" s="25" t="s">
        <v>300</v>
      </c>
      <c r="B350" s="26"/>
      <c r="C350" s="26"/>
      <c r="D350" s="26"/>
      <c r="E350" s="27"/>
      <c r="F350" s="27"/>
      <c r="G350" s="30">
        <f>SUM(G11,G132,G165,G179,G233)</f>
        <v>278902.465</v>
      </c>
      <c r="H350" s="28">
        <f>SUM(H11:H349)</f>
        <v>84732.90000000001</v>
      </c>
      <c r="I350" s="28"/>
      <c r="J350" s="28"/>
    </row>
    <row r="351" spans="2:10" ht="15">
      <c r="B351" s="16"/>
      <c r="C351" s="16"/>
      <c r="D351" s="16"/>
      <c r="E351" s="17"/>
      <c r="F351" s="17"/>
      <c r="G351" s="22"/>
      <c r="H351"/>
      <c r="I351"/>
      <c r="J351"/>
    </row>
    <row r="352" spans="2:10" ht="15">
      <c r="B352" s="16"/>
      <c r="C352" s="16"/>
      <c r="D352" s="16"/>
      <c r="E352" s="17"/>
      <c r="F352" s="17"/>
      <c r="G352" s="22"/>
      <c r="H352"/>
      <c r="I352"/>
      <c r="J352"/>
    </row>
    <row r="353" spans="5:7" ht="15">
      <c r="E353" s="46" t="s">
        <v>33</v>
      </c>
      <c r="F353" s="46"/>
      <c r="G353" s="18">
        <v>217373.765</v>
      </c>
    </row>
    <row r="354" spans="5:7" ht="15">
      <c r="E354" s="48" t="s">
        <v>34</v>
      </c>
      <c r="F354" s="48"/>
      <c r="G354" s="18">
        <f>48372.9+3000</f>
        <v>51372.9</v>
      </c>
    </row>
    <row r="355" spans="5:6" ht="15">
      <c r="E355" s="48" t="s">
        <v>301</v>
      </c>
      <c r="F355" s="48"/>
    </row>
    <row r="356" spans="5:6" ht="15">
      <c r="E356" s="48" t="s">
        <v>302</v>
      </c>
      <c r="F356" s="48"/>
    </row>
    <row r="357" spans="5:6" ht="15">
      <c r="E357" s="48" t="s">
        <v>35</v>
      </c>
      <c r="F357" s="48"/>
    </row>
    <row r="358" spans="5:7" ht="15">
      <c r="E358" s="48" t="s">
        <v>36</v>
      </c>
      <c r="F358" s="48"/>
      <c r="G358" s="18">
        <f>8355.8+1800</f>
        <v>10155.8</v>
      </c>
    </row>
    <row r="359" spans="5:6" ht="15">
      <c r="E359" s="48" t="s">
        <v>37</v>
      </c>
      <c r="F359" s="48"/>
    </row>
    <row r="360" spans="5:6" ht="15">
      <c r="E360" s="48" t="s">
        <v>38</v>
      </c>
      <c r="F360" s="48"/>
    </row>
    <row r="361" spans="5:10" ht="15">
      <c r="E361" s="48" t="s">
        <v>39</v>
      </c>
      <c r="F361" s="48"/>
      <c r="G361" s="18">
        <f>SUM(G353:G359)</f>
        <v>278902.465</v>
      </c>
      <c r="H361" s="47" t="s">
        <v>40</v>
      </c>
      <c r="I361" s="47"/>
      <c r="J361" s="5">
        <f>G361</f>
        <v>278902.465</v>
      </c>
    </row>
    <row r="362" spans="5:10" ht="15">
      <c r="E362" s="46" t="s">
        <v>41</v>
      </c>
      <c r="F362" s="46"/>
      <c r="G362" s="18">
        <f>G359+G355+G356+G360</f>
        <v>0</v>
      </c>
      <c r="H362" s="47" t="s">
        <v>42</v>
      </c>
      <c r="I362" s="47"/>
      <c r="J362" s="31">
        <f>J361-G350</f>
        <v>0</v>
      </c>
    </row>
  </sheetData>
  <sheetProtection selectLockedCells="1" selectUnlockedCells="1"/>
  <mergeCells count="14">
    <mergeCell ref="A7:G7"/>
    <mergeCell ref="A8:G8"/>
    <mergeCell ref="E353:F353"/>
    <mergeCell ref="E354:F354"/>
    <mergeCell ref="E355:F355"/>
    <mergeCell ref="H361:I361"/>
    <mergeCell ref="E362:F362"/>
    <mergeCell ref="H362:I362"/>
    <mergeCell ref="E356:F356"/>
    <mergeCell ref="E357:F357"/>
    <mergeCell ref="E358:F358"/>
    <mergeCell ref="E359:F359"/>
    <mergeCell ref="E360:F360"/>
    <mergeCell ref="E361:F361"/>
  </mergeCells>
  <printOptions/>
  <pageMargins left="0.7086614173228347" right="0.1968503937007874" top="0.5905511811023623" bottom="0.3937007874015748" header="0.5118110236220472" footer="0.5118110236220472"/>
  <pageSetup fitToHeight="0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zoomScale="110" zoomScaleNormal="110" zoomScalePageLayoutView="0" workbookViewId="0" topLeftCell="A25">
      <selection activeCell="B8" sqref="B8"/>
    </sheetView>
  </sheetViews>
  <sheetFormatPr defaultColWidth="8.7109375" defaultRowHeight="12.75"/>
  <cols>
    <col min="1" max="1" width="18.28125" style="6" customWidth="1"/>
    <col min="2" max="2" width="17.7109375" style="4" customWidth="1"/>
    <col min="3" max="16384" width="8.7109375" style="4" customWidth="1"/>
  </cols>
  <sheetData>
    <row r="1" spans="1:2" ht="14.25">
      <c r="A1" s="6" t="s">
        <v>43</v>
      </c>
      <c r="B1" s="4" t="e">
        <f>SUM(B2:B7)</f>
        <v>#REF!</v>
      </c>
    </row>
    <row r="2" spans="1:2" ht="14.25">
      <c r="A2" s="6" t="s">
        <v>44</v>
      </c>
      <c r="B2" s="4">
        <f>Лист1!G13</f>
        <v>1140</v>
      </c>
    </row>
    <row r="3" spans="1:2" ht="14.25">
      <c r="A3" s="6" t="s">
        <v>45</v>
      </c>
      <c r="B3" s="4" t="e">
        <f>Лист1!#REF!</f>
        <v>#REF!</v>
      </c>
    </row>
    <row r="4" spans="1:2" ht="14.25">
      <c r="A4" s="6" t="s">
        <v>46</v>
      </c>
      <c r="B4" s="4" t="e">
        <f>Лист1!#REF!</f>
        <v>#REF!</v>
      </c>
    </row>
    <row r="5" ht="14.25">
      <c r="A5" s="6" t="s">
        <v>47</v>
      </c>
    </row>
    <row r="6" spans="1:2" ht="14.25">
      <c r="A6" s="6" t="s">
        <v>48</v>
      </c>
      <c r="B6" s="4" t="e">
        <f>Лист1!#REF!</f>
        <v>#REF!</v>
      </c>
    </row>
    <row r="7" spans="1:2" ht="14.25">
      <c r="A7" s="6" t="s">
        <v>49</v>
      </c>
      <c r="B7" s="4" t="e">
        <f>Лист1!#REF!+Лист1!#REF!+Лист1!#REF!+Лист1!#REF!</f>
        <v>#REF!</v>
      </c>
    </row>
    <row r="8" spans="1:2" ht="14.25">
      <c r="A8" s="6" t="s">
        <v>50</v>
      </c>
      <c r="B8" s="4">
        <f>SUM(B9)</f>
        <v>0</v>
      </c>
    </row>
    <row r="9" ht="14.25">
      <c r="A9" s="6" t="s">
        <v>51</v>
      </c>
    </row>
    <row r="10" spans="1:2" ht="14.25">
      <c r="A10" s="6" t="s">
        <v>52</v>
      </c>
      <c r="B10" s="4" t="e">
        <f>SUM(B11:B14)</f>
        <v>#REF!</v>
      </c>
    </row>
    <row r="11" ht="14.25">
      <c r="A11" s="6" t="s">
        <v>53</v>
      </c>
    </row>
    <row r="12" ht="14.25">
      <c r="A12" s="6" t="s">
        <v>54</v>
      </c>
    </row>
    <row r="13" spans="1:2" ht="14.25">
      <c r="A13" s="6" t="s">
        <v>55</v>
      </c>
      <c r="B13" s="4" t="e">
        <f>Лист1!#REF!</f>
        <v>#REF!</v>
      </c>
    </row>
    <row r="14" ht="14.25">
      <c r="A14" s="6" t="s">
        <v>56</v>
      </c>
    </row>
    <row r="15" spans="1:2" ht="14.25">
      <c r="A15" s="6" t="s">
        <v>57</v>
      </c>
      <c r="B15" s="4" t="e">
        <f>SUM(B16:B19)</f>
        <v>#REF!</v>
      </c>
    </row>
    <row r="16" spans="1:2" ht="14.25">
      <c r="A16" s="6" t="s">
        <v>58</v>
      </c>
      <c r="B16" s="4" t="e">
        <f>Лист1!#REF!</f>
        <v>#REF!</v>
      </c>
    </row>
    <row r="17" spans="1:2" ht="14.25">
      <c r="A17" s="6" t="s">
        <v>59</v>
      </c>
      <c r="B17" s="4" t="e">
        <f>Лист1!#REF!</f>
        <v>#REF!</v>
      </c>
    </row>
    <row r="18" spans="1:2" ht="14.25">
      <c r="A18" s="6" t="s">
        <v>60</v>
      </c>
      <c r="B18" s="4" t="e">
        <f>Лист1!#REF!+Лист1!#REF!</f>
        <v>#REF!</v>
      </c>
    </row>
    <row r="19" spans="1:2" ht="14.25">
      <c r="A19" s="6" t="s">
        <v>61</v>
      </c>
      <c r="B19" s="4" t="e">
        <f>Лист1!#REF!</f>
        <v>#REF!</v>
      </c>
    </row>
    <row r="20" spans="1:2" ht="14.25">
      <c r="A20" s="6" t="s">
        <v>62</v>
      </c>
      <c r="B20" s="4" t="e">
        <f>SUM(B21:B24)</f>
        <v>#REF!</v>
      </c>
    </row>
    <row r="21" ht="14.25">
      <c r="A21" s="6" t="s">
        <v>63</v>
      </c>
    </row>
    <row r="22" ht="14.25">
      <c r="A22" s="6" t="s">
        <v>64</v>
      </c>
    </row>
    <row r="23" spans="1:2" ht="14.25">
      <c r="A23" s="6" t="s">
        <v>65</v>
      </c>
      <c r="B23" s="4" t="e">
        <f>Лист1!#REF!</f>
        <v>#REF!</v>
      </c>
    </row>
    <row r="24" spans="1:2" ht="14.25">
      <c r="A24" s="6" t="s">
        <v>66</v>
      </c>
      <c r="B24" s="4" t="e">
        <f>Лист1!#REF!+Лист1!#REF!</f>
        <v>#REF!</v>
      </c>
    </row>
    <row r="25" spans="1:2" ht="14.25">
      <c r="A25" s="6" t="s">
        <v>67</v>
      </c>
      <c r="B25" s="4" t="e">
        <f>SUM(B26:B29)</f>
        <v>#REF!</v>
      </c>
    </row>
    <row r="26" spans="1:2" ht="14.25">
      <c r="A26" s="6" t="s">
        <v>68</v>
      </c>
      <c r="B26" s="4" t="e">
        <f>Лист1!#REF!</f>
        <v>#REF!</v>
      </c>
    </row>
    <row r="27" spans="1:2" ht="14.25">
      <c r="A27" s="6" t="s">
        <v>69</v>
      </c>
      <c r="B27" s="4" t="e">
        <f>Лист1!#REF!+Лист1!#REF!</f>
        <v>#REF!</v>
      </c>
    </row>
    <row r="28" spans="1:2" ht="14.25">
      <c r="A28" s="6" t="s">
        <v>70</v>
      </c>
      <c r="B28" s="4" t="e">
        <f>Лист1!#REF!+Лист1!#REF!</f>
        <v>#REF!</v>
      </c>
    </row>
    <row r="29" spans="1:2" ht="14.25">
      <c r="A29" s="6" t="s">
        <v>71</v>
      </c>
      <c r="B29" s="4" t="e">
        <f>Лист1!#REF!</f>
        <v>#REF!</v>
      </c>
    </row>
    <row r="30" spans="1:2" ht="14.25">
      <c r="A30" s="6" t="s">
        <v>72</v>
      </c>
      <c r="B30" s="4" t="e">
        <f>SUM(B31:B32)</f>
        <v>#REF!</v>
      </c>
    </row>
    <row r="31" spans="1:2" ht="14.25">
      <c r="A31" s="6" t="s">
        <v>73</v>
      </c>
      <c r="B31" s="4" t="e">
        <f>Лист1!#REF!</f>
        <v>#REF!</v>
      </c>
    </row>
    <row r="32" spans="1:2" ht="14.25">
      <c r="A32" s="6" t="s">
        <v>74</v>
      </c>
      <c r="B32" s="4" t="e">
        <f>Лист1!#REF!</f>
        <v>#REF!</v>
      </c>
    </row>
    <row r="33" spans="1:2" ht="14.25">
      <c r="A33" s="6" t="s">
        <v>75</v>
      </c>
      <c r="B33" s="4" t="e">
        <f>SUM(B34:B37)</f>
        <v>#REF!</v>
      </c>
    </row>
    <row r="34" spans="1:2" ht="14.25">
      <c r="A34" s="6" t="s">
        <v>76</v>
      </c>
      <c r="B34" s="4" t="e">
        <f>Лист1!#REF!</f>
        <v>#REF!</v>
      </c>
    </row>
    <row r="35" ht="14.25">
      <c r="A35" s="6" t="s">
        <v>77</v>
      </c>
    </row>
    <row r="36" spans="1:2" ht="14.25">
      <c r="A36" s="6" t="s">
        <v>78</v>
      </c>
      <c r="B36" s="4" t="e">
        <f>Лист1!#REF!+Лист1!#REF!+Лист1!#REF!</f>
        <v>#REF!</v>
      </c>
    </row>
    <row r="37" spans="1:2" ht="14.25">
      <c r="A37" s="6" t="s">
        <v>79</v>
      </c>
      <c r="B37" s="4" t="e">
        <f>Лист1!#REF!</f>
        <v>#REF!</v>
      </c>
    </row>
    <row r="38" spans="1:2" ht="14.25">
      <c r="A38" s="6" t="s">
        <v>80</v>
      </c>
      <c r="B38" s="4" t="e">
        <f>SUM(B39:B40)</f>
        <v>#REF!</v>
      </c>
    </row>
    <row r="39" spans="1:2" ht="14.25">
      <c r="A39" s="6" t="s">
        <v>81</v>
      </c>
      <c r="B39" s="4" t="e">
        <f>Лист1!#REF!</f>
        <v>#REF!</v>
      </c>
    </row>
    <row r="40" spans="1:2" ht="14.25">
      <c r="A40" s="6" t="s">
        <v>82</v>
      </c>
      <c r="B40" s="4" t="e">
        <f>Лист1!#REF!</f>
        <v>#REF!</v>
      </c>
    </row>
    <row r="41" spans="1:2" ht="14.25">
      <c r="A41" s="6" t="s">
        <v>83</v>
      </c>
      <c r="B41" s="4" t="e">
        <f>SUM(B42:B43)</f>
        <v>#REF!</v>
      </c>
    </row>
    <row r="42" spans="1:2" ht="14.25">
      <c r="A42" s="6" t="s">
        <v>84</v>
      </c>
      <c r="B42" s="4" t="e">
        <f>Лист1!#REF!</f>
        <v>#REF!</v>
      </c>
    </row>
    <row r="43" ht="14.25">
      <c r="A43" s="6" t="s">
        <v>85</v>
      </c>
    </row>
    <row r="44" spans="1:2" ht="14.25">
      <c r="A44" s="7" t="s">
        <v>86</v>
      </c>
      <c r="B44" s="8" t="e">
        <f>SUM(B1,B8,B10,B15,B20,B25,B30,B33,B38,B41)</f>
        <v>#REF!</v>
      </c>
    </row>
    <row r="45" ht="14.25">
      <c r="B45" s="8" t="e">
        <f>Лист1!#REF!</f>
        <v>#REF!</v>
      </c>
    </row>
    <row r="46" ht="14.25">
      <c r="B46" s="4" t="e">
        <f>B44-B45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Денисов</cp:lastModifiedBy>
  <cp:lastPrinted>2015-11-08T09:47:40Z</cp:lastPrinted>
  <dcterms:created xsi:type="dcterms:W3CDTF">2014-10-31T06:32:55Z</dcterms:created>
  <dcterms:modified xsi:type="dcterms:W3CDTF">2015-11-28T05:14:09Z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